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1712\Desktop\"/>
    </mc:Choice>
  </mc:AlternateContent>
  <bookViews>
    <workbookView xWindow="240" yWindow="195" windowWidth="20115" windowHeight="7875" tabRatio="635" firstSheet="1" activeTab="1"/>
  </bookViews>
  <sheets>
    <sheet name="Annexure-1" sheetId="1" r:id="rId1"/>
    <sheet name="Table I_Summary" sheetId="2" r:id="rId2"/>
    <sheet name="Table II_Promoter Group Share" sheetId="3" r:id="rId3"/>
    <sheet name="Table III_Public Shareholding" sheetId="4" r:id="rId4"/>
    <sheet name="Table IV_ADR_GDR &amp;OTHERS" sheetId="5" r:id="rId5"/>
  </sheets>
  <definedNames>
    <definedName name="_xlnm._FilterDatabase" localSheetId="3" hidden="1">'Table III_Public Shareholding'!$A$7:$T$7</definedName>
    <definedName name="_xlnm.Print_Titles" localSheetId="1">'Table I_Summary'!$3:$6</definedName>
    <definedName name="_xlnm.Print_Titles" localSheetId="2">'Table II_Promoter Group Share'!$3:$6</definedName>
  </definedNames>
  <calcPr calcId="152511"/>
</workbook>
</file>

<file path=xl/calcChain.xml><?xml version="1.0" encoding="utf-8"?>
<calcChain xmlns="http://schemas.openxmlformats.org/spreadsheetml/2006/main">
  <c r="T28" i="4" l="1"/>
  <c r="T30" i="4"/>
  <c r="T22" i="4"/>
  <c r="T21" i="4"/>
  <c r="E22" i="4"/>
  <c r="D22" i="4"/>
  <c r="S8" i="2" l="1"/>
  <c r="D8" i="2"/>
  <c r="C8" i="2"/>
  <c r="K21" i="4" l="1"/>
  <c r="J27" i="4"/>
  <c r="L27" i="4" s="1"/>
  <c r="J26" i="4"/>
  <c r="L26" i="4" s="1"/>
  <c r="J16" i="3"/>
  <c r="L16" i="3" s="1"/>
  <c r="H16" i="3"/>
  <c r="T16" i="3" s="1"/>
  <c r="K10" i="2" l="1"/>
  <c r="L11" i="2"/>
  <c r="L10" i="2"/>
  <c r="L9" i="2"/>
  <c r="K9" i="2"/>
  <c r="K11" i="2"/>
  <c r="L26" i="3"/>
  <c r="M25" i="3"/>
  <c r="M24" i="3"/>
  <c r="M23" i="3"/>
  <c r="M22" i="3"/>
  <c r="M21" i="3"/>
  <c r="M16" i="3"/>
  <c r="M11" i="3"/>
  <c r="M10" i="3"/>
  <c r="J26" i="3"/>
  <c r="H10" i="2"/>
  <c r="H11" i="2"/>
  <c r="M26" i="3" l="1"/>
  <c r="D28" i="4"/>
  <c r="D35" i="4" s="1"/>
  <c r="E28" i="4" l="1"/>
  <c r="O16" i="3" l="1"/>
  <c r="I16" i="3"/>
  <c r="S12" i="3" l="1"/>
  <c r="R12" i="3"/>
  <c r="Q12" i="3"/>
  <c r="P12" i="3"/>
  <c r="N12" i="3"/>
  <c r="K12" i="3"/>
  <c r="G12" i="3"/>
  <c r="F12" i="3"/>
  <c r="Q28" i="4" l="1"/>
  <c r="P28" i="4"/>
  <c r="N28" i="4"/>
  <c r="K28" i="4"/>
  <c r="G28" i="4"/>
  <c r="F28" i="4"/>
  <c r="H33" i="4"/>
  <c r="H32" i="4"/>
  <c r="H31" i="4"/>
  <c r="O27" i="4"/>
  <c r="M27" i="4"/>
  <c r="O26" i="4"/>
  <c r="M26" i="4"/>
  <c r="M18" i="4"/>
  <c r="M16" i="4"/>
  <c r="M15" i="4"/>
  <c r="M14" i="4"/>
  <c r="M13" i="4"/>
  <c r="M12" i="4"/>
  <c r="M11" i="4"/>
  <c r="M10" i="4"/>
  <c r="M9" i="4"/>
  <c r="M8" i="4"/>
  <c r="T32" i="4" l="1"/>
  <c r="T31" i="4"/>
  <c r="T33" i="4"/>
  <c r="O33" i="4"/>
  <c r="J33" i="4"/>
  <c r="O32" i="4"/>
  <c r="J32" i="4"/>
  <c r="O31" i="4"/>
  <c r="J31" i="4"/>
  <c r="I31" i="4"/>
  <c r="I32" i="4"/>
  <c r="I33" i="4"/>
  <c r="S8" i="3"/>
  <c r="S19" i="3" s="1"/>
  <c r="R8" i="3"/>
  <c r="R19" i="3" s="1"/>
  <c r="Q8" i="3"/>
  <c r="Q19" i="3" s="1"/>
  <c r="P8" i="3"/>
  <c r="P19" i="3" s="1"/>
  <c r="N8" i="3"/>
  <c r="N19" i="3" s="1"/>
  <c r="K8" i="3"/>
  <c r="K19" i="3" s="1"/>
  <c r="G8" i="3"/>
  <c r="G19" i="3" s="1"/>
  <c r="F8" i="3"/>
  <c r="F19" i="3" s="1"/>
  <c r="E19" i="3"/>
  <c r="D8" i="3"/>
  <c r="L33" i="4" l="1"/>
  <c r="M33" i="4"/>
  <c r="L32" i="4"/>
  <c r="M32" i="4"/>
  <c r="L31" i="4"/>
  <c r="M31" i="4"/>
  <c r="H18" i="3"/>
  <c r="J18" i="3" s="1"/>
  <c r="L18" i="3" s="1"/>
  <c r="M18" i="3" s="1"/>
  <c r="H17" i="3"/>
  <c r="J17" i="3" s="1"/>
  <c r="L17" i="3" s="1"/>
  <c r="M17" i="3" s="1"/>
  <c r="H15" i="3"/>
  <c r="H9" i="3"/>
  <c r="H10" i="3"/>
  <c r="O10" i="3" s="1"/>
  <c r="O25" i="3"/>
  <c r="I25" i="3"/>
  <c r="O24" i="3"/>
  <c r="I24" i="3"/>
  <c r="O23" i="3"/>
  <c r="I23" i="3"/>
  <c r="O22" i="3"/>
  <c r="I22" i="3"/>
  <c r="O21" i="3"/>
  <c r="I21" i="3"/>
  <c r="O11" i="3"/>
  <c r="I11" i="3"/>
  <c r="H9" i="2"/>
  <c r="I15" i="3" l="1"/>
  <c r="J15" i="3"/>
  <c r="L15" i="3" s="1"/>
  <c r="M15" i="3" s="1"/>
  <c r="O18" i="3"/>
  <c r="T18" i="3"/>
  <c r="O17" i="3"/>
  <c r="T17" i="3"/>
  <c r="O15" i="3"/>
  <c r="T15" i="3"/>
  <c r="H8" i="3"/>
  <c r="T9" i="3"/>
  <c r="T8" i="3" s="1"/>
  <c r="J9" i="3"/>
  <c r="I9" i="3"/>
  <c r="I8" i="3" s="1"/>
  <c r="I10" i="3"/>
  <c r="O9" i="3"/>
  <c r="O8" i="3" s="1"/>
  <c r="I17" i="3"/>
  <c r="I18" i="3"/>
  <c r="O26" i="3"/>
  <c r="L9" i="3" l="1"/>
  <c r="J8" i="3"/>
  <c r="Q35" i="4"/>
  <c r="P35" i="4"/>
  <c r="N35" i="4"/>
  <c r="K35" i="4"/>
  <c r="G35" i="4"/>
  <c r="F35" i="4"/>
  <c r="L8" i="3" l="1"/>
  <c r="M9" i="3"/>
  <c r="M8" i="3" s="1"/>
  <c r="H30" i="4"/>
  <c r="T19" i="4"/>
  <c r="Q19" i="4"/>
  <c r="P19" i="4"/>
  <c r="N19" i="4"/>
  <c r="L19" i="4"/>
  <c r="K19" i="4"/>
  <c r="J19" i="4"/>
  <c r="G19" i="4"/>
  <c r="F19" i="4"/>
  <c r="E19" i="4"/>
  <c r="D19" i="4"/>
  <c r="M19" i="4" l="1"/>
  <c r="J30" i="4"/>
  <c r="L30" i="4" s="1"/>
  <c r="O30" i="4"/>
  <c r="I30" i="4"/>
  <c r="T35" i="4"/>
  <c r="E35" i="4"/>
  <c r="M30" i="4" l="1"/>
  <c r="H34" i="4"/>
  <c r="H29" i="4"/>
  <c r="J34" i="4" l="1"/>
  <c r="L34" i="4" s="1"/>
  <c r="H28" i="4"/>
  <c r="J29" i="4"/>
  <c r="O34" i="4"/>
  <c r="I34" i="4"/>
  <c r="O29" i="4"/>
  <c r="O28" i="4" s="1"/>
  <c r="I29" i="4"/>
  <c r="H14" i="4"/>
  <c r="M34" i="4" l="1"/>
  <c r="J28" i="4"/>
  <c r="L28" i="4" s="1"/>
  <c r="L29" i="4"/>
  <c r="M29" i="4"/>
  <c r="I28" i="4"/>
  <c r="O14" i="4"/>
  <c r="I14" i="4"/>
  <c r="Q17" i="4"/>
  <c r="P17" i="4"/>
  <c r="N17" i="4"/>
  <c r="L17" i="4"/>
  <c r="K17" i="4"/>
  <c r="J17" i="4"/>
  <c r="G17" i="4"/>
  <c r="F17" i="4"/>
  <c r="Q13" i="5"/>
  <c r="P13" i="5"/>
  <c r="O13" i="5"/>
  <c r="N13" i="5"/>
  <c r="M13" i="5"/>
  <c r="L13" i="5"/>
  <c r="K13" i="5"/>
  <c r="J13" i="5"/>
  <c r="I13" i="5"/>
  <c r="H13" i="5"/>
  <c r="G13" i="5"/>
  <c r="F13" i="5"/>
  <c r="E13" i="5"/>
  <c r="D13" i="5"/>
  <c r="T26" i="3"/>
  <c r="S26" i="3"/>
  <c r="R26" i="3"/>
  <c r="R27" i="3" s="1"/>
  <c r="Q26" i="3"/>
  <c r="P26" i="3"/>
  <c r="P27" i="3" s="1"/>
  <c r="N26" i="3"/>
  <c r="K26" i="3"/>
  <c r="K27" i="3" s="1"/>
  <c r="H26" i="3"/>
  <c r="G26" i="3"/>
  <c r="F26" i="3"/>
  <c r="E26" i="3"/>
  <c r="D26" i="3"/>
  <c r="S27" i="3"/>
  <c r="Q27" i="3"/>
  <c r="N27" i="3"/>
  <c r="M28" i="4" l="1"/>
  <c r="M17" i="4"/>
  <c r="T17" i="4"/>
  <c r="H23" i="4"/>
  <c r="H24" i="4"/>
  <c r="J23" i="4" l="1"/>
  <c r="L23" i="4" s="1"/>
  <c r="J24" i="4"/>
  <c r="M24" i="4" s="1"/>
  <c r="T24" i="4"/>
  <c r="L24" i="4"/>
  <c r="M23" i="4"/>
  <c r="O24" i="4"/>
  <c r="I24" i="4"/>
  <c r="O23" i="4"/>
  <c r="I23" i="4"/>
  <c r="H22" i="4"/>
  <c r="H21" i="4" s="1"/>
  <c r="J22" i="4" l="1"/>
  <c r="J21" i="4" s="1"/>
  <c r="I22" i="4"/>
  <c r="I21" i="4" s="1"/>
  <c r="O22" i="4"/>
  <c r="O21" i="4" s="1"/>
  <c r="H25" i="4"/>
  <c r="E17" i="4"/>
  <c r="L22" i="4" l="1"/>
  <c r="L21" i="4" s="1"/>
  <c r="J25" i="4"/>
  <c r="J35" i="4" s="1"/>
  <c r="M22" i="4"/>
  <c r="O25" i="4"/>
  <c r="I25" i="4"/>
  <c r="O35" i="4"/>
  <c r="H35" i="4"/>
  <c r="H18" i="4"/>
  <c r="Q36" i="4"/>
  <c r="P36" i="4"/>
  <c r="N36" i="4"/>
  <c r="K36" i="4"/>
  <c r="J36" i="4"/>
  <c r="G36" i="4"/>
  <c r="F36" i="4"/>
  <c r="H16" i="4"/>
  <c r="H15" i="4"/>
  <c r="H13" i="4"/>
  <c r="H12" i="4"/>
  <c r="H11" i="4"/>
  <c r="H10" i="4"/>
  <c r="H9" i="4"/>
  <c r="G27" i="3"/>
  <c r="F27" i="3"/>
  <c r="E27" i="3"/>
  <c r="H14" i="3"/>
  <c r="J14" i="3" s="1"/>
  <c r="L14" i="3" l="1"/>
  <c r="J12" i="3"/>
  <c r="J19" i="3" s="1"/>
  <c r="J27" i="3" s="1"/>
  <c r="L25" i="4"/>
  <c r="L35" i="4" s="1"/>
  <c r="L36" i="4" s="1"/>
  <c r="M25" i="4"/>
  <c r="M35" i="4" s="1"/>
  <c r="M21" i="4"/>
  <c r="H12" i="3"/>
  <c r="T14" i="3"/>
  <c r="T12" i="3" s="1"/>
  <c r="T19" i="3" s="1"/>
  <c r="T27" i="3" s="1"/>
  <c r="H19" i="3"/>
  <c r="M36" i="4"/>
  <c r="O10" i="4"/>
  <c r="I10" i="4"/>
  <c r="O15" i="4"/>
  <c r="I15" i="4"/>
  <c r="O9" i="4"/>
  <c r="I9" i="4"/>
  <c r="O11" i="4"/>
  <c r="I11" i="4"/>
  <c r="O16" i="4"/>
  <c r="I16" i="4"/>
  <c r="O18" i="4"/>
  <c r="I18" i="4"/>
  <c r="I19" i="4" s="1"/>
  <c r="I13" i="4"/>
  <c r="O13" i="4"/>
  <c r="O12" i="4"/>
  <c r="I12" i="4"/>
  <c r="I35" i="4"/>
  <c r="H19" i="4"/>
  <c r="O14" i="3"/>
  <c r="O12" i="3" s="1"/>
  <c r="I14" i="3"/>
  <c r="I12" i="3" s="1"/>
  <c r="D17" i="4"/>
  <c r="D36" i="4" s="1"/>
  <c r="I26" i="3"/>
  <c r="T36" i="4"/>
  <c r="H8" i="4"/>
  <c r="E36" i="4"/>
  <c r="P12" i="2"/>
  <c r="O12" i="2"/>
  <c r="M12" i="2"/>
  <c r="J12" i="2"/>
  <c r="L12" i="2" s="1"/>
  <c r="F12" i="2"/>
  <c r="E12" i="2"/>
  <c r="G8" i="2"/>
  <c r="I8" i="2" s="1"/>
  <c r="K8" i="2" s="1"/>
  <c r="L8" i="2" s="1"/>
  <c r="N11" i="2"/>
  <c r="N9" i="2"/>
  <c r="G7" i="2"/>
  <c r="L12" i="3" l="1"/>
  <c r="L19" i="3" s="1"/>
  <c r="L27" i="3" s="1"/>
  <c r="M14" i="3"/>
  <c r="M12" i="3" s="1"/>
  <c r="M19" i="3" s="1"/>
  <c r="M27" i="3" s="1"/>
  <c r="O19" i="4"/>
  <c r="H7" i="2"/>
  <c r="I7" i="2"/>
  <c r="S7" i="2"/>
  <c r="I19" i="3"/>
  <c r="I27" i="3" s="1"/>
  <c r="O19" i="3"/>
  <c r="O27" i="3" s="1"/>
  <c r="O8" i="4"/>
  <c r="I8" i="4"/>
  <c r="H8" i="2"/>
  <c r="H17" i="4"/>
  <c r="H27" i="3"/>
  <c r="N7" i="2" l="1"/>
  <c r="K7" i="2"/>
  <c r="O17" i="4"/>
  <c r="N8" i="2"/>
  <c r="N12" i="2" s="1"/>
  <c r="H12" i="2"/>
  <c r="H36" i="4"/>
  <c r="I17" i="4"/>
  <c r="I36" i="4" s="1"/>
  <c r="L7" i="2" l="1"/>
  <c r="O36" i="4"/>
  <c r="D19" i="3"/>
  <c r="D27" i="3" s="1"/>
  <c r="S12" i="2"/>
</calcChain>
</file>

<file path=xl/sharedStrings.xml><?xml version="1.0" encoding="utf-8"?>
<sst xmlns="http://schemas.openxmlformats.org/spreadsheetml/2006/main" count="392" uniqueCount="205">
  <si>
    <t>(a)</t>
  </si>
  <si>
    <t>(b)</t>
  </si>
  <si>
    <t>Total</t>
  </si>
  <si>
    <t>NA</t>
  </si>
  <si>
    <t xml:space="preserve">(I) </t>
  </si>
  <si>
    <t xml:space="preserve">Category of shareholder </t>
  </si>
  <si>
    <t xml:space="preserve">(II) </t>
  </si>
  <si>
    <t xml:space="preserve">(III) </t>
  </si>
  <si>
    <t xml:space="preserve">No. of fully paid up equity shares held </t>
  </si>
  <si>
    <t xml:space="preserve">(IV) </t>
  </si>
  <si>
    <t xml:space="preserve">No. of Partly paid-up equity shares held </t>
  </si>
  <si>
    <t xml:space="preserve">(V) </t>
  </si>
  <si>
    <t xml:space="preserve">(VI) </t>
  </si>
  <si>
    <t xml:space="preserve">Total nos. shares held </t>
  </si>
  <si>
    <t xml:space="preserve">Shareholding as a % of total no. of shares (calculated as per SCRR, 1957) </t>
  </si>
  <si>
    <t xml:space="preserve">Number of Voting Rights held in each class of securities </t>
  </si>
  <si>
    <t xml:space="preserve">(IX) </t>
  </si>
  <si>
    <t xml:space="preserve">(X) </t>
  </si>
  <si>
    <t xml:space="preserve">Shareholding , as a % assuming full conversion of convertible securities ( as a percentage of diluted share capital) </t>
  </si>
  <si>
    <t xml:space="preserve">Number of Locked in shares </t>
  </si>
  <si>
    <t xml:space="preserve">(XII) </t>
  </si>
  <si>
    <t xml:space="preserve">Number of Shares pledged or otherwise encumbered </t>
  </si>
  <si>
    <t xml:space="preserve">(XIII) </t>
  </si>
  <si>
    <t xml:space="preserve">Number of equity shares held in dematerialized form </t>
  </si>
  <si>
    <t xml:space="preserve">(XIV) </t>
  </si>
  <si>
    <t xml:space="preserve">No of Voting Rights </t>
  </si>
  <si>
    <t xml:space="preserve">Total as a % of (A+B+C) </t>
  </si>
  <si>
    <t xml:space="preserve">No. </t>
  </si>
  <si>
    <t xml:space="preserve">(a) </t>
  </si>
  <si>
    <t xml:space="preserve">As a % of total Shares held </t>
  </si>
  <si>
    <t xml:space="preserve">(b) </t>
  </si>
  <si>
    <t xml:space="preserve">Total </t>
  </si>
  <si>
    <t xml:space="preserve">(A) </t>
  </si>
  <si>
    <t xml:space="preserve">Promoter &amp; Promoter Group </t>
  </si>
  <si>
    <t xml:space="preserve">(B) </t>
  </si>
  <si>
    <t xml:space="preserve">Public </t>
  </si>
  <si>
    <t xml:space="preserve">NA </t>
  </si>
  <si>
    <t xml:space="preserve">(C) </t>
  </si>
  <si>
    <t xml:space="preserve">Non Promoter- Non Public </t>
  </si>
  <si>
    <t xml:space="preserve">(C1) </t>
  </si>
  <si>
    <t xml:space="preserve">Shares underlying DRs </t>
  </si>
  <si>
    <t xml:space="preserve">(C2) </t>
  </si>
  <si>
    <t xml:space="preserve">Shares held by Employee Trusts </t>
  </si>
  <si>
    <t xml:space="preserve">Annexure - I </t>
  </si>
  <si>
    <t xml:space="preserve">Format of holding of specified securities </t>
  </si>
  <si>
    <t xml:space="preserve">Particulars </t>
  </si>
  <si>
    <t xml:space="preserve">Yes* </t>
  </si>
  <si>
    <t xml:space="preserve">No* </t>
  </si>
  <si>
    <t xml:space="preserve">Whether the Listed Entity has issued any partly paid up shares? </t>
  </si>
  <si>
    <t xml:space="preserve">Whether the Listed Entity has issued any Convertible Securities or Warrants? </t>
  </si>
  <si>
    <t xml:space="preserve">Whether the Listed Entity has any shares against which depository receipts are issued? </t>
  </si>
  <si>
    <t xml:space="preserve">Whether the Listed Entity has any shares in locked-in? </t>
  </si>
  <si>
    <t xml:space="preserve">Whether any shares held by promoters are pledge or otherwise encumbered? </t>
  </si>
  <si>
    <t xml:space="preserve">PAN </t>
  </si>
  <si>
    <t xml:space="preserve">No. of shareholder </t>
  </si>
  <si>
    <t xml:space="preserve">Partly paid-up equity shares held </t>
  </si>
  <si>
    <t xml:space="preserve">(VII = IV+V+VI) </t>
  </si>
  <si>
    <t xml:space="preserve">Shareholding % calculated as per SCRR, 1957 </t>
  </si>
  <si>
    <t xml:space="preserve">(XI) = (VII)+(X) as a % of A+B+C2 </t>
  </si>
  <si>
    <t xml:space="preserve">Total as a % of Total Voting rights </t>
  </si>
  <si>
    <t xml:space="preserve">As a % of total shares held </t>
  </si>
  <si>
    <t xml:space="preserve">Class X </t>
  </si>
  <si>
    <t xml:space="preserve">Indian </t>
  </si>
  <si>
    <t xml:space="preserve">Individuals/Hindu undivided Family </t>
  </si>
  <si>
    <t xml:space="preserve">Central Government/ State Government(s) </t>
  </si>
  <si>
    <t xml:space="preserve">(c) </t>
  </si>
  <si>
    <t xml:space="preserve">Financial Institutions/ Banks </t>
  </si>
  <si>
    <t xml:space="preserve">(d) </t>
  </si>
  <si>
    <t xml:space="preserve">Sub-Total (A)(1) </t>
  </si>
  <si>
    <t xml:space="preserve">Foreign </t>
  </si>
  <si>
    <t xml:space="preserve">Individuals (Non-Resident Individuals/ Foreign Individuals) </t>
  </si>
  <si>
    <t xml:space="preserve">Government </t>
  </si>
  <si>
    <t xml:space="preserve">Institutions </t>
  </si>
  <si>
    <t xml:space="preserve">Foreign Portfolio Investor </t>
  </si>
  <si>
    <t xml:space="preserve">Any Other (specify) </t>
  </si>
  <si>
    <t xml:space="preserve">Sub-Total (A)(2) </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</si>
  <si>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</si>
  <si>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</si>
  <si>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</si>
  <si>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Table III - Statement showing shareholding pattern of the Public shareholder</t>
  </si>
  <si>
    <t>Institutions</t>
  </si>
  <si>
    <t>Venture Capital Funds</t>
  </si>
  <si>
    <t>(c)</t>
  </si>
  <si>
    <t>Alternate Investment Funds</t>
  </si>
  <si>
    <t>(d)</t>
  </si>
  <si>
    <t>Foreign Venture Capital Investors</t>
  </si>
  <si>
    <t>(e)</t>
  </si>
  <si>
    <t>Foreign Portfolio Investors</t>
  </si>
  <si>
    <t>(f)</t>
  </si>
  <si>
    <t>Financial Institutions/ Banks</t>
  </si>
  <si>
    <t>(g)</t>
  </si>
  <si>
    <t>Insurance Companies</t>
  </si>
  <si>
    <t>(h)</t>
  </si>
  <si>
    <t>Provident Funds/ Pension Funds</t>
  </si>
  <si>
    <t>(i)</t>
  </si>
  <si>
    <t>Any Other (specify)</t>
  </si>
  <si>
    <t>Sub-Total (B)(1)</t>
  </si>
  <si>
    <t>Central Government/ State Government(s)/ President of India</t>
  </si>
  <si>
    <t>Sub-Total (B)(2)</t>
  </si>
  <si>
    <t>Non-institutions</t>
  </si>
  <si>
    <t>Individuals -</t>
  </si>
  <si>
    <t>NBFCs registered with RBI</t>
  </si>
  <si>
    <t>Employee Trusts</t>
  </si>
  <si>
    <t>Sub-Total (B)(3)</t>
  </si>
  <si>
    <t>Details of the shareholders acting as persons in Concert including their Shareholding (No. and %):</t>
  </si>
  <si>
    <t>Institutions/Non Institutions holding more than 1% of total number of shares.</t>
  </si>
  <si>
    <t>Table IV - Statement showing shareholding pattern of the Non Promoter- Non Public shareholder</t>
  </si>
  <si>
    <t>Custodian/DR Holder</t>
  </si>
  <si>
    <t>Name of DR Holder (if available)</t>
  </si>
  <si>
    <t>abc,.,..</t>
  </si>
  <si>
    <t>(ii)</t>
  </si>
  <si>
    <t>efg….</t>
  </si>
  <si>
    <t>Employee Benefit Trust (under SEBI (Share based Employee Benefit) Regulations, 2014)</t>
  </si>
  <si>
    <t>Name (abc…</t>
  </si>
  <si>
    <t>Total Non-Promoter- Non Public Shareholding (C)= (C)(1)+(C)(2)</t>
  </si>
  <si>
    <t>Note</t>
  </si>
  <si>
    <t xml:space="preserve">Scrip Code/Name of Scrip/Class of Security </t>
  </si>
  <si>
    <t xml:space="preserve">Share Holding Pattern Filed under: Reg. 31(1)(a)/Reg. 31(1)(b)/Reg.31(1)(c) </t>
  </si>
  <si>
    <t xml:space="preserve">If under 31(1)(b) then indicate the report for Quarter ending </t>
  </si>
  <si>
    <t xml:space="preserve">If under 31(1)(c) then indicate date of allotment/extinguishment </t>
  </si>
  <si>
    <r>
      <rPr>
        <b/>
        <sz val="12"/>
        <color rgb="FF000000"/>
        <rFont val="Calibri"/>
        <family val="2"/>
        <scheme val="minor"/>
      </rPr>
      <t>Declaration</t>
    </r>
    <r>
      <rPr>
        <sz val="12"/>
        <color rgb="FF000000"/>
        <rFont val="Calibri"/>
        <family val="2"/>
        <scheme val="minor"/>
      </rPr>
      <t xml:space="preserve">: The Listed entity is required to submit the following declaration to the extent of submission of information:- </t>
    </r>
  </si>
  <si>
    <t>a.</t>
  </si>
  <si>
    <t>b.</t>
  </si>
  <si>
    <t>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</si>
  <si>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</si>
  <si>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(VII) = (IV)+(V)+ (VI) </t>
  </si>
  <si>
    <t xml:space="preserve">Table I - Summary Statement holding of specified securities </t>
  </si>
  <si>
    <t xml:space="preserve">No. of shares underlying Depository Receipts </t>
  </si>
  <si>
    <t xml:space="preserve">(VIII) 
As a % of (A+B+C2) </t>
  </si>
  <si>
    <t xml:space="preserve">No. of Shares Underlying Outstanding convertible securities (including Warrants) </t>
  </si>
  <si>
    <t xml:space="preserve">(XI)= (VII)+(X) 
As a % of (A+B+C2) </t>
  </si>
  <si>
    <t xml:space="preserve">Cate-gory </t>
  </si>
  <si>
    <t xml:space="preserve">Nos. of share-holders </t>
  </si>
  <si>
    <t xml:space="preserve">Class 
eg: X </t>
  </si>
  <si>
    <t xml:space="preserve">Class 
eg:y </t>
  </si>
  <si>
    <t xml:space="preserve">Table II - Statement showing shareholding pattern of the Promoter and Promoter Group </t>
  </si>
  <si>
    <t xml:space="preserve">Category &amp; Name of the Shareholders </t>
  </si>
  <si>
    <t xml:space="preserve">Nos. of shares underlying Depository Receipts </t>
  </si>
  <si>
    <t xml:space="preserve">As a % of (A+B+C2) 
(VIII) </t>
  </si>
  <si>
    <t xml:space="preserve">Class Y </t>
  </si>
  <si>
    <t>Number of Shares pledged or otherwise encumbered</t>
  </si>
  <si>
    <t>(1)</t>
  </si>
  <si>
    <t>(2)</t>
  </si>
  <si>
    <t>PAN would not be displayed on website of Stock Exchange(s).</t>
  </si>
  <si>
    <t>The term “Encumbrance” has the same meaning as assigned under regulation 28(3) of SEBI (Substantial Acquisition of Shares and Takeovers) Regulations, 2011.</t>
  </si>
  <si>
    <t xml:space="preserve">Nos. of shareholder </t>
  </si>
  <si>
    <t xml:space="preserve">Total Shareholding , as a % assuming full conversion of convertible securities ( as a percentage of diluted share capital) </t>
  </si>
  <si>
    <t>No.  (not appli-cable)</t>
  </si>
  <si>
    <t>(3)</t>
  </si>
  <si>
    <t>Total Public Shareholding 
(B)= (B)(1)+(B)(2)+(B)(3)</t>
  </si>
  <si>
    <t>The above format needs to be disclosed along with the name of following persons:</t>
  </si>
  <si>
    <t>W.r.t. the information pertaining to Depository Receipts, the same may be disclosed in the respective columns to the extent information available and the balance to be disclosed as held by custodian,</t>
  </si>
  <si>
    <t xml:space="preserve">Total Shareholding , as a % assuming full conversion of convertible securities (as a percentage of diluted share capital) </t>
  </si>
  <si>
    <t>The above format needs to disclose name of all holders holding more than 1% of total number of shares</t>
  </si>
  <si>
    <t>W.r.t. the information pertaining to Depository Receipts, the same may be disclosed in the respective columns to the extent information available,</t>
  </si>
  <si>
    <t xml:space="preserve"> </t>
  </si>
  <si>
    <t>Overseas Depositories (holding DRs) (balancing figure)</t>
  </si>
  <si>
    <t>As a % of total shares held (Not applicable)</t>
  </si>
  <si>
    <t>(XIV) 
(Not Applicable)</t>
  </si>
  <si>
    <t>No.  (not applicable)</t>
  </si>
  <si>
    <t>i</t>
  </si>
  <si>
    <t>ii</t>
  </si>
  <si>
    <t>iii</t>
  </si>
  <si>
    <t>Mutual Funds/UTI</t>
  </si>
  <si>
    <t>Bodies Corporate</t>
  </si>
  <si>
    <t xml:space="preserve">(e) </t>
  </si>
  <si>
    <t>No</t>
  </si>
  <si>
    <t>N.A</t>
  </si>
  <si>
    <t>Reg. 31(1)(b)</t>
  </si>
  <si>
    <t xml:space="preserve">Name of Listed Entity:  </t>
  </si>
  <si>
    <t>iv</t>
  </si>
  <si>
    <t>v</t>
  </si>
  <si>
    <t>Clearing Members</t>
  </si>
  <si>
    <t>Limited Liablity Partnership - LLP</t>
  </si>
  <si>
    <t>Not Applicable</t>
  </si>
  <si>
    <t>506186/GALAXY ENTERTAINMENT CORPORATION LIMITED/EQUITY</t>
  </si>
  <si>
    <t xml:space="preserve"> Atul Ashok Ruia</t>
  </si>
  <si>
    <t>ABHPR8582Q</t>
  </si>
  <si>
    <t>AAACP6317L</t>
  </si>
  <si>
    <t>AAACB3262C</t>
  </si>
  <si>
    <t xml:space="preserve"> Senior Holding Pvt. Ltd.</t>
  </si>
  <si>
    <t>AAECS7488P</t>
  </si>
  <si>
    <t xml:space="preserve"> Ashok Apparels Pvt Ltd</t>
  </si>
  <si>
    <t>AABCA1436E</t>
  </si>
  <si>
    <t xml:space="preserve"> Shivanand Shankar Mankekar</t>
  </si>
  <si>
    <t>AAUPM6403B</t>
  </si>
  <si>
    <t>ii-1</t>
  </si>
  <si>
    <t>ii-2</t>
  </si>
  <si>
    <t>ii-3</t>
  </si>
  <si>
    <t xml:space="preserve"> Eclipse Trades Private Ltd.</t>
  </si>
  <si>
    <t>AAACE5522C</t>
  </si>
  <si>
    <t xml:space="preserve"> Merlin Enclaves Private Ltd.</t>
  </si>
  <si>
    <t>AABCM6822G</t>
  </si>
  <si>
    <t>GALAXY ENTERTAINMENT CORPORATION LIMITED</t>
  </si>
  <si>
    <t>AAECA1074F</t>
  </si>
  <si>
    <t xml:space="preserve"> Ashbee Investments And Finance Private Limited</t>
  </si>
  <si>
    <t xml:space="preserve"> Individual shareholders holding nominal share capital up to Rs. 2 lakhs.</t>
  </si>
  <si>
    <t>i.</t>
  </si>
  <si>
    <t>Individual shareholders holding nominal share capital in excess of Rs. 2 lakhs.</t>
  </si>
  <si>
    <t>ii.</t>
  </si>
  <si>
    <t xml:space="preserve"> C Mackertich Private Limited</t>
  </si>
  <si>
    <t xml:space="preserve">  AABCC0381Q</t>
  </si>
  <si>
    <t>FUTURE ENTERPRISES LIMITED</t>
  </si>
  <si>
    <t>BELLONA HOSPITALITY SERVICES LTD</t>
  </si>
  <si>
    <t>30th Sept,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</si>
</sst>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Red]0"/>
    <numFmt numFmtId="166" formatCode="###,###,###,##0"/>
  </numFmts>
  <fonts count="12">
    <font>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u/>
      <sz val="12"/>
      <color rgb="FF000000"/>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
      <sz val="10"/>
      <color theme="1"/>
      <name val="Zurich BT"/>
      <family val="2"/>
    </font>
    <font>
      <sz val="10"/>
      <name val="Zurich BT"/>
      <family val="2"/>
    </font>
    <font>
      <sz val="10"/>
      <name val="Verdan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06">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xf numFmtId="0" fontId="1"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vertical="center"/>
    </xf>
    <xf numFmtId="0" fontId="1" fillId="0" borderId="0" xfId="0" applyFont="1" applyAlignment="1">
      <alignment horizontal="center"/>
    </xf>
    <xf numFmtId="0" fontId="1" fillId="0" borderId="1" xfId="0" applyFont="1" applyBorder="1" applyAlignment="1">
      <alignment horizont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 fillId="0" borderId="1" xfId="0" applyFont="1" applyBorder="1"/>
    <xf numFmtId="0" fontId="3" fillId="0" borderId="0" xfId="0" applyFont="1" applyAlignment="1">
      <alignment vertic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 fillId="0" borderId="0" xfId="0" applyFont="1" applyAlignment="1"/>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Border="1" applyAlignment="1"/>
    <xf numFmtId="0" fontId="2" fillId="0" borderId="0" xfId="0" applyFont="1" applyBorder="1" applyAlignment="1">
      <alignment vertical="center"/>
    </xf>
    <xf numFmtId="0" fontId="3" fillId="0" borderId="3" xfId="0" applyFont="1" applyBorder="1" applyAlignment="1">
      <alignment vertical="center"/>
    </xf>
    <xf numFmtId="0" fontId="1" fillId="0" borderId="3" xfId="0" applyFont="1" applyBorder="1" applyAlignment="1"/>
    <xf numFmtId="0" fontId="1" fillId="0" borderId="5" xfId="0" applyFont="1" applyBorder="1" applyAlignment="1"/>
    <xf numFmtId="0" fontId="1" fillId="0" borderId="6" xfId="0" applyFont="1" applyBorder="1" applyAlignment="1"/>
    <xf numFmtId="0" fontId="2" fillId="0" borderId="3" xfId="0" applyFont="1" applyBorder="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2" fillId="0" borderId="14" xfId="0" quotePrefix="1" applyFont="1" applyBorder="1" applyAlignment="1">
      <alignment horizontal="center" vertical="center"/>
    </xf>
    <xf numFmtId="0" fontId="2" fillId="0" borderId="13" xfId="0" applyFont="1" applyBorder="1" applyAlignment="1">
      <alignment vertical="center"/>
    </xf>
    <xf numFmtId="0" fontId="1" fillId="0" borderId="15" xfId="0" applyFont="1" applyBorder="1" applyAlignment="1"/>
    <xf numFmtId="0" fontId="2" fillId="0" borderId="15" xfId="0" applyFont="1" applyBorder="1" applyAlignment="1">
      <alignment vertical="center"/>
    </xf>
    <xf numFmtId="0" fontId="3" fillId="0" borderId="13" xfId="0" applyFont="1" applyBorder="1" applyAlignment="1">
      <alignment vertical="center"/>
    </xf>
    <xf numFmtId="0" fontId="1" fillId="0" borderId="13" xfId="0" applyFont="1" applyBorder="1" applyAlignment="1"/>
    <xf numFmtId="0" fontId="2" fillId="0" borderId="7" xfId="0" applyFont="1" applyBorder="1" applyAlignment="1">
      <alignment vertical="center"/>
    </xf>
    <xf numFmtId="0" fontId="2" fillId="0" borderId="8" xfId="0" applyFont="1" applyBorder="1" applyAlignment="1">
      <alignment vertical="center"/>
    </xf>
    <xf numFmtId="0" fontId="2" fillId="0" borderId="7" xfId="0" quotePrefix="1"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0" fillId="0" borderId="0" xfId="0" applyAlignment="1">
      <alignment horizontal="center"/>
    </xf>
    <xf numFmtId="0" fontId="0" fillId="0" borderId="14" xfId="0" quotePrefix="1" applyBorder="1" applyAlignment="1">
      <alignment horizontal="center"/>
    </xf>
    <xf numFmtId="0" fontId="0" fillId="0" borderId="15" xfId="0" applyBorder="1"/>
    <xf numFmtId="0" fontId="0" fillId="0" borderId="13" xfId="0" applyBorder="1"/>
    <xf numFmtId="0" fontId="0" fillId="0" borderId="2" xfId="0" applyBorder="1" applyAlignment="1">
      <alignment horizontal="center"/>
    </xf>
    <xf numFmtId="0" fontId="0" fillId="0" borderId="0" xfId="0" applyBorder="1"/>
    <xf numFmtId="0" fontId="0" fillId="0" borderId="3" xfId="0" applyBorder="1"/>
    <xf numFmtId="0" fontId="0" fillId="0" borderId="2" xfId="0" quotePrefix="1" applyBorder="1" applyAlignment="1">
      <alignment horizontal="center"/>
    </xf>
    <xf numFmtId="0" fontId="0" fillId="0" borderId="0" xfId="0" applyBorder="1" applyAlignment="1">
      <alignment horizontal="left"/>
    </xf>
    <xf numFmtId="0" fontId="0" fillId="0" borderId="5" xfId="0" applyBorder="1"/>
    <xf numFmtId="0" fontId="0" fillId="0" borderId="6" xfId="0" applyBorder="1"/>
    <xf numFmtId="0" fontId="6" fillId="0" borderId="13" xfId="0" applyFont="1" applyBorder="1"/>
    <xf numFmtId="0" fontId="0" fillId="0" borderId="14" xfId="0" applyBorder="1" applyAlignment="1">
      <alignment horizontal="left"/>
    </xf>
    <xf numFmtId="0" fontId="6" fillId="0" borderId="8" xfId="0" applyFont="1" applyBorder="1" applyAlignment="1">
      <alignment wrapText="1"/>
    </xf>
    <xf numFmtId="0" fontId="2" fillId="0" borderId="12" xfId="0" applyFont="1" applyBorder="1" applyAlignment="1">
      <alignment vertical="center"/>
    </xf>
    <xf numFmtId="0" fontId="1" fillId="0" borderId="14" xfId="0" applyFont="1" applyBorder="1" applyAlignment="1">
      <alignment horizontal="left"/>
    </xf>
    <xf numFmtId="0" fontId="5" fillId="0" borderId="14" xfId="0" applyFont="1" applyBorder="1" applyAlignment="1">
      <alignment horizontal="center"/>
    </xf>
    <xf numFmtId="0" fontId="1" fillId="0" borderId="2" xfId="0" quotePrefix="1"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center"/>
    </xf>
    <xf numFmtId="0" fontId="6" fillId="0" borderId="15" xfId="0" applyFont="1" applyBorder="1" applyAlignment="1">
      <alignment horizontal="left" wrapText="1"/>
    </xf>
    <xf numFmtId="0" fontId="0" fillId="0" borderId="4" xfId="0" applyBorder="1" applyAlignment="1">
      <alignment horizontal="center"/>
    </xf>
    <xf numFmtId="0" fontId="6" fillId="0" borderId="14" xfId="0" applyFont="1" applyBorder="1" applyAlignment="1">
      <alignment horizontal="left"/>
    </xf>
    <xf numFmtId="0" fontId="6" fillId="0" borderId="0" xfId="0" applyFont="1" applyAlignment="1">
      <alignment horizontal="center"/>
    </xf>
    <xf numFmtId="0" fontId="7" fillId="0" borderId="2" xfId="0" applyFont="1" applyBorder="1" applyAlignment="1">
      <alignment horizontal="center"/>
    </xf>
    <xf numFmtId="0" fontId="6" fillId="0" borderId="7" xfId="0" applyFont="1" applyBorder="1"/>
    <xf numFmtId="0" fontId="0" fillId="0" borderId="8" xfId="0" applyBorder="1" applyAlignment="1">
      <alignment horizontal="left"/>
    </xf>
    <xf numFmtId="0" fontId="0" fillId="0" borderId="9" xfId="0" applyBorder="1" applyAlignment="1">
      <alignment horizontal="left"/>
    </xf>
    <xf numFmtId="0" fontId="0" fillId="0" borderId="2" xfId="0" applyBorder="1" applyAlignment="1">
      <alignment horizontal="center" vertical="top"/>
    </xf>
    <xf numFmtId="0" fontId="0" fillId="0" borderId="8" xfId="0" applyBorder="1" applyAlignment="1">
      <alignment horizontal="left" vertical="top" wrapText="1"/>
    </xf>
    <xf numFmtId="0" fontId="0" fillId="0" borderId="3" xfId="0" applyBorder="1" applyAlignment="1">
      <alignment vertical="top"/>
    </xf>
    <xf numFmtId="0" fontId="0" fillId="0" borderId="0" xfId="0" applyAlignment="1">
      <alignment vertical="top"/>
    </xf>
    <xf numFmtId="0" fontId="0" fillId="0" borderId="2" xfId="0" quotePrefix="1" applyBorder="1" applyAlignment="1">
      <alignment horizontal="center" vertical="top"/>
    </xf>
    <xf numFmtId="0" fontId="6" fillId="0" borderId="8"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Alignment="1">
      <alignment vertical="top"/>
    </xf>
    <xf numFmtId="164" fontId="1" fillId="0" borderId="0" xfId="0" applyNumberFormat="1" applyFont="1"/>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1" fillId="0" borderId="0" xfId="0" applyNumberFormat="1" applyFont="1" applyAlignment="1">
      <alignment vertical="center" wrapText="1"/>
    </xf>
    <xf numFmtId="164" fontId="5" fillId="0" borderId="1" xfId="0" applyNumberFormat="1" applyFont="1" applyFill="1" applyBorder="1" applyAlignment="1">
      <alignment vertical="top"/>
    </xf>
    <xf numFmtId="164" fontId="5" fillId="0" borderId="1" xfId="0" applyNumberFormat="1" applyFont="1" applyFill="1" applyBorder="1" applyAlignment="1">
      <alignment horizontal="right" vertical="top"/>
    </xf>
    <xf numFmtId="164" fontId="3" fillId="0" borderId="1" xfId="0" applyNumberFormat="1" applyFont="1" applyFill="1" applyBorder="1" applyAlignment="1">
      <alignment vertical="top" wrapText="1"/>
    </xf>
    <xf numFmtId="165" fontId="3" fillId="0" borderId="1" xfId="0" applyNumberFormat="1" applyFont="1" applyFill="1" applyBorder="1" applyAlignment="1">
      <alignment vertical="top" wrapText="1"/>
    </xf>
    <xf numFmtId="165" fontId="3" fillId="0" borderId="1" xfId="0" applyNumberFormat="1" applyFont="1" applyFill="1" applyBorder="1" applyAlignment="1">
      <alignment vertical="center" wrapText="1"/>
    </xf>
    <xf numFmtId="164" fontId="3" fillId="0" borderId="1" xfId="0" applyNumberFormat="1" applyFont="1" applyBorder="1" applyAlignment="1">
      <alignment horizontal="center" vertical="center" wrapText="1"/>
    </xf>
    <xf numFmtId="164" fontId="2" fillId="0" borderId="13" xfId="0" applyNumberFormat="1" applyFont="1" applyBorder="1" applyAlignment="1">
      <alignment vertical="center"/>
    </xf>
    <xf numFmtId="164" fontId="2" fillId="0" borderId="3" xfId="0" applyNumberFormat="1" applyFont="1" applyBorder="1" applyAlignment="1">
      <alignment vertical="center"/>
    </xf>
    <xf numFmtId="164" fontId="2" fillId="0" borderId="12" xfId="0" applyNumberFormat="1" applyFont="1" applyBorder="1" applyAlignment="1">
      <alignment vertical="center"/>
    </xf>
    <xf numFmtId="164" fontId="1" fillId="0" borderId="15" xfId="0" applyNumberFormat="1" applyFont="1" applyBorder="1" applyAlignment="1"/>
    <xf numFmtId="164" fontId="1" fillId="0" borderId="5" xfId="0" applyNumberFormat="1" applyFont="1" applyBorder="1" applyAlignment="1"/>
    <xf numFmtId="164" fontId="1" fillId="0" borderId="0" xfId="0" applyNumberFormat="1" applyFont="1" applyBorder="1" applyAlignment="1"/>
    <xf numFmtId="164" fontId="1" fillId="0" borderId="0" xfId="0" applyNumberFormat="1" applyFont="1" applyAlignment="1"/>
    <xf numFmtId="164" fontId="2" fillId="0" borderId="7" xfId="0" applyNumberFormat="1" applyFont="1" applyBorder="1" applyAlignment="1">
      <alignment vertical="center"/>
    </xf>
    <xf numFmtId="164" fontId="2" fillId="0" borderId="8" xfId="0" applyNumberFormat="1" applyFont="1" applyBorder="1" applyAlignment="1">
      <alignment vertical="center"/>
    </xf>
    <xf numFmtId="164" fontId="0" fillId="0" borderId="3" xfId="0" applyNumberFormat="1" applyBorder="1"/>
    <xf numFmtId="164" fontId="0" fillId="0" borderId="6" xfId="0" applyNumberFormat="1" applyBorder="1"/>
    <xf numFmtId="164" fontId="0" fillId="0" borderId="13" xfId="0" applyNumberFormat="1" applyBorder="1"/>
    <xf numFmtId="164" fontId="0" fillId="0" borderId="15" xfId="0" applyNumberFormat="1" applyBorder="1"/>
    <xf numFmtId="164" fontId="0" fillId="0" borderId="0" xfId="0" applyNumberFormat="1" applyBorder="1"/>
    <xf numFmtId="164" fontId="0" fillId="0" borderId="5" xfId="0" applyNumberFormat="1" applyBorder="1"/>
    <xf numFmtId="164" fontId="0" fillId="0" borderId="3" xfId="0" applyNumberFormat="1" applyBorder="1" applyAlignment="1">
      <alignment vertical="top"/>
    </xf>
    <xf numFmtId="164" fontId="0" fillId="0" borderId="0" xfId="0" applyNumberFormat="1" applyBorder="1" applyAlignment="1">
      <alignment vertical="top"/>
    </xf>
    <xf numFmtId="0" fontId="6" fillId="0" borderId="6" xfId="0" applyFont="1" applyBorder="1"/>
    <xf numFmtId="164" fontId="6" fillId="0" borderId="6" xfId="0" applyNumberFormat="1" applyFont="1" applyBorder="1"/>
    <xf numFmtId="165" fontId="6" fillId="0" borderId="6" xfId="0" applyNumberFormat="1" applyFont="1" applyBorder="1"/>
    <xf numFmtId="0" fontId="5" fillId="0" borderId="6" xfId="0" applyFont="1" applyBorder="1" applyAlignment="1"/>
    <xf numFmtId="164" fontId="5" fillId="0" borderId="6" xfId="0" applyNumberFormat="1" applyFont="1" applyBorder="1" applyAlignment="1"/>
    <xf numFmtId="0" fontId="5" fillId="0" borderId="1" xfId="0" applyFont="1" applyFill="1" applyBorder="1" applyAlignment="1">
      <alignment horizontal="center" vertical="center" wrapText="1"/>
    </xf>
    <xf numFmtId="0" fontId="1" fillId="0" borderId="0" xfId="0" applyFont="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left" wrapText="1"/>
    </xf>
    <xf numFmtId="0" fontId="1" fillId="0" borderId="0" xfId="0" applyFont="1" applyFill="1" applyAlignment="1"/>
    <xf numFmtId="0" fontId="3" fillId="0" borderId="8" xfId="0" applyFont="1" applyBorder="1" applyAlignment="1">
      <alignment horizontal="center" vertical="center"/>
    </xf>
    <xf numFmtId="0" fontId="3" fillId="0" borderId="8" xfId="0" applyFont="1" applyBorder="1" applyAlignment="1">
      <alignment vertical="center" wrapText="1"/>
    </xf>
    <xf numFmtId="164" fontId="3" fillId="0" borderId="3" xfId="0" applyNumberFormat="1"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164" fontId="3" fillId="0" borderId="8" xfId="0" applyNumberFormat="1" applyFont="1" applyBorder="1" applyAlignment="1">
      <alignment vertical="center"/>
    </xf>
    <xf numFmtId="0" fontId="3" fillId="0" borderId="2" xfId="0" applyFont="1" applyBorder="1" applyAlignment="1">
      <alignment horizontal="center" vertical="center"/>
    </xf>
    <xf numFmtId="0" fontId="5" fillId="0" borderId="3" xfId="0" applyFont="1" applyBorder="1" applyAlignment="1"/>
    <xf numFmtId="0" fontId="6" fillId="0" borderId="8" xfId="0" applyFont="1" applyBorder="1" applyAlignment="1">
      <alignment horizontal="center"/>
    </xf>
    <xf numFmtId="0" fontId="6" fillId="0" borderId="3" xfId="0" applyFont="1" applyBorder="1"/>
    <xf numFmtId="164" fontId="6" fillId="0" borderId="3" xfId="0" applyNumberFormat="1" applyFont="1" applyBorder="1"/>
    <xf numFmtId="0" fontId="6" fillId="0" borderId="3" xfId="0" applyFont="1" applyFill="1" applyBorder="1"/>
    <xf numFmtId="164" fontId="6" fillId="0" borderId="8" xfId="0" applyNumberFormat="1" applyFont="1" applyBorder="1"/>
    <xf numFmtId="0" fontId="6" fillId="0" borderId="8" xfId="0" applyFont="1" applyBorder="1"/>
    <xf numFmtId="0" fontId="6" fillId="0" borderId="3" xfId="0" applyFont="1" applyBorder="1" applyAlignment="1">
      <alignment wrapText="1"/>
    </xf>
    <xf numFmtId="0" fontId="6" fillId="0" borderId="3" xfId="0" applyFont="1" applyBorder="1" applyAlignment="1">
      <alignment horizontal="left" wrapText="1"/>
    </xf>
    <xf numFmtId="0" fontId="6" fillId="0" borderId="0" xfId="0" applyFont="1" applyBorder="1"/>
    <xf numFmtId="0" fontId="6" fillId="0" borderId="12" xfId="0" applyFont="1" applyBorder="1"/>
    <xf numFmtId="164" fontId="6" fillId="0" borderId="12" xfId="0" applyNumberFormat="1" applyFont="1" applyBorder="1"/>
    <xf numFmtId="164" fontId="6" fillId="0" borderId="1" xfId="0" applyNumberFormat="1" applyFont="1" applyBorder="1"/>
    <xf numFmtId="0" fontId="6" fillId="0" borderId="0" xfId="0" applyFont="1" applyBorder="1" applyAlignment="1">
      <alignment horizontal="center"/>
    </xf>
    <xf numFmtId="164" fontId="6" fillId="0" borderId="0" xfId="0" applyNumberFormat="1" applyFont="1" applyBorder="1"/>
    <xf numFmtId="0" fontId="6" fillId="0" borderId="8" xfId="0" applyFont="1" applyBorder="1" applyAlignment="1">
      <alignment horizontal="left" vertical="center" wrapText="1"/>
    </xf>
    <xf numFmtId="0" fontId="8" fillId="0" borderId="4" xfId="0" applyFont="1" applyBorder="1" applyAlignment="1">
      <alignment horizontal="left"/>
    </xf>
    <xf numFmtId="0" fontId="8" fillId="0" borderId="5" xfId="0" applyFont="1" applyBorder="1" applyAlignment="1"/>
    <xf numFmtId="0" fontId="3" fillId="0" borderId="12" xfId="0" applyFont="1" applyBorder="1" applyAlignment="1">
      <alignment vertical="center"/>
    </xf>
    <xf numFmtId="164" fontId="3" fillId="0" borderId="12" xfId="0" applyNumberFormat="1" applyFont="1" applyBorder="1" applyAlignment="1">
      <alignment vertical="center"/>
    </xf>
    <xf numFmtId="0" fontId="1" fillId="0" borderId="8" xfId="0" applyFont="1" applyBorder="1" applyAlignment="1"/>
    <xf numFmtId="0" fontId="2" fillId="0" borderId="9" xfId="0" applyFont="1" applyBorder="1" applyAlignment="1">
      <alignment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horizontal="left" vertical="center"/>
    </xf>
    <xf numFmtId="0" fontId="0" fillId="0" borderId="13" xfId="0" applyFont="1" applyBorder="1"/>
    <xf numFmtId="0" fontId="0" fillId="0" borderId="12" xfId="0" applyFont="1" applyBorder="1"/>
    <xf numFmtId="164" fontId="0" fillId="0" borderId="12" xfId="0" applyNumberFormat="1" applyFont="1" applyBorder="1"/>
    <xf numFmtId="164" fontId="0" fillId="0" borderId="1" xfId="0" applyNumberFormat="1" applyFont="1" applyBorder="1"/>
    <xf numFmtId="0" fontId="0" fillId="0" borderId="11" xfId="0" applyFont="1" applyBorder="1"/>
    <xf numFmtId="0" fontId="1" fillId="0" borderId="8" xfId="0" applyFont="1" applyBorder="1" applyAlignment="1">
      <alignment horizontal="center"/>
    </xf>
    <xf numFmtId="0" fontId="1" fillId="0" borderId="9" xfId="0" applyFont="1" applyBorder="1" applyAlignment="1">
      <alignment horizontal="center"/>
    </xf>
    <xf numFmtId="165" fontId="1" fillId="0" borderId="0" xfId="0" applyNumberFormat="1" applyFont="1" applyAlignment="1">
      <alignment vertical="center"/>
    </xf>
    <xf numFmtId="0" fontId="1" fillId="0" borderId="0" xfId="0" applyFont="1" applyAlignment="1">
      <alignment horizontal="center"/>
    </xf>
    <xf numFmtId="0" fontId="0" fillId="0" borderId="13"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65" fontId="5" fillId="0" borderId="1" xfId="0" applyNumberFormat="1" applyFont="1" applyFill="1" applyBorder="1" applyAlignment="1">
      <alignment vertical="center"/>
    </xf>
    <xf numFmtId="0" fontId="0" fillId="0" borderId="8" xfId="0" applyFont="1" applyBorder="1"/>
    <xf numFmtId="0" fontId="0" fillId="0" borderId="0" xfId="0" applyFont="1"/>
    <xf numFmtId="164" fontId="5" fillId="0" borderId="1" xfId="0" applyNumberFormat="1" applyFont="1" applyBorder="1" applyAlignment="1">
      <alignment horizontal="center" vertical="center" wrapText="1"/>
    </xf>
    <xf numFmtId="0" fontId="5" fillId="0" borderId="1" xfId="0" applyFont="1" applyBorder="1" applyAlignment="1">
      <alignment vertical="center"/>
    </xf>
    <xf numFmtId="0" fontId="0" fillId="0" borderId="7" xfId="0" quotePrefix="1" applyFont="1" applyBorder="1" applyAlignment="1">
      <alignment horizontal="center"/>
    </xf>
    <xf numFmtId="164" fontId="0" fillId="0" borderId="13" xfId="0" applyNumberFormat="1" applyFont="1" applyBorder="1"/>
    <xf numFmtId="0" fontId="0" fillId="0" borderId="15" xfId="0" applyFont="1" applyBorder="1"/>
    <xf numFmtId="0" fontId="0" fillId="0" borderId="7" xfId="0" applyFont="1" applyBorder="1"/>
    <xf numFmtId="0" fontId="0" fillId="0" borderId="12" xfId="0" applyFont="1" applyBorder="1" applyAlignment="1">
      <alignment horizontal="center"/>
    </xf>
    <xf numFmtId="0" fontId="0" fillId="0" borderId="8" xfId="0" quotePrefix="1" applyFont="1" applyBorder="1" applyAlignment="1">
      <alignment horizontal="center"/>
    </xf>
    <xf numFmtId="0" fontId="0" fillId="0" borderId="3" xfId="0" applyFont="1" applyBorder="1" applyAlignment="1">
      <alignment horizontal="center"/>
    </xf>
    <xf numFmtId="0" fontId="0" fillId="0" borderId="3" xfId="0" applyFont="1" applyBorder="1"/>
    <xf numFmtId="164" fontId="0" fillId="0" borderId="3" xfId="0" applyNumberFormat="1" applyFont="1" applyBorder="1"/>
    <xf numFmtId="0" fontId="0" fillId="0" borderId="3" xfId="0" applyFont="1" applyFill="1" applyBorder="1"/>
    <xf numFmtId="164" fontId="0" fillId="0" borderId="8" xfId="0" applyNumberFormat="1" applyFont="1" applyBorder="1"/>
    <xf numFmtId="0" fontId="0" fillId="0" borderId="2" xfId="0" quotePrefix="1" applyFont="1" applyBorder="1" applyAlignment="1">
      <alignment horizontal="center"/>
    </xf>
    <xf numFmtId="0" fontId="0" fillId="0" borderId="0" xfId="0" applyFont="1" applyBorder="1" applyAlignment="1">
      <alignment horizontal="center"/>
    </xf>
    <xf numFmtId="0" fontId="0" fillId="0" borderId="0" xfId="0" applyFont="1" applyBorder="1"/>
    <xf numFmtId="164" fontId="0" fillId="0" borderId="0" xfId="0" applyNumberFormat="1" applyFont="1" applyBorder="1"/>
    <xf numFmtId="0" fontId="0" fillId="0" borderId="2" xfId="0" applyFont="1" applyBorder="1" applyAlignment="1">
      <alignment horizontal="center"/>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0" fillId="0" borderId="0" xfId="0" applyFont="1" applyBorder="1" applyAlignment="1">
      <alignment horizontal="center" wrapText="1"/>
    </xf>
    <xf numFmtId="0" fontId="0" fillId="0" borderId="8" xfId="0" applyFont="1" applyBorder="1" applyAlignment="1">
      <alignment horizontal="left"/>
    </xf>
    <xf numFmtId="1" fontId="0" fillId="0" borderId="3" xfId="0" applyNumberFormat="1" applyFont="1" applyBorder="1"/>
    <xf numFmtId="0" fontId="0" fillId="0" borderId="9" xfId="0" applyFont="1" applyBorder="1" applyAlignment="1">
      <alignment horizontal="left"/>
    </xf>
    <xf numFmtId="0" fontId="0" fillId="0" borderId="9" xfId="0" applyFont="1" applyBorder="1"/>
    <xf numFmtId="0" fontId="0" fillId="0" borderId="1" xfId="0" applyFont="1" applyBorder="1" applyAlignment="1">
      <alignment horizontal="center"/>
    </xf>
    <xf numFmtId="0" fontId="0" fillId="0" borderId="6" xfId="0" applyFont="1" applyBorder="1"/>
    <xf numFmtId="0" fontId="0" fillId="0" borderId="1" xfId="0" applyFont="1" applyBorder="1"/>
    <xf numFmtId="0" fontId="0" fillId="0" borderId="14" xfId="0" applyFont="1" applyBorder="1" applyAlignment="1">
      <alignment horizontal="left"/>
    </xf>
    <xf numFmtId="0" fontId="0" fillId="0" borderId="15" xfId="0" applyFont="1" applyBorder="1" applyAlignment="1">
      <alignment horizontal="center"/>
    </xf>
    <xf numFmtId="164" fontId="0" fillId="0" borderId="15" xfId="0" applyNumberFormat="1" applyFont="1" applyBorder="1"/>
    <xf numFmtId="0" fontId="0" fillId="0" borderId="2" xfId="0" applyFont="1" applyBorder="1" applyAlignment="1">
      <alignment horizontal="left"/>
    </xf>
    <xf numFmtId="0" fontId="0" fillId="0" borderId="4" xfId="0" applyFont="1" applyBorder="1" applyAlignment="1">
      <alignment horizontal="center"/>
    </xf>
    <xf numFmtId="0" fontId="0" fillId="0" borderId="5" xfId="0" applyFont="1" applyBorder="1"/>
    <xf numFmtId="0" fontId="0" fillId="0" borderId="5" xfId="0" applyFont="1" applyBorder="1" applyAlignment="1">
      <alignment horizontal="center"/>
    </xf>
    <xf numFmtId="164" fontId="0" fillId="0" borderId="5" xfId="0" applyNumberFormat="1" applyFont="1" applyBorder="1"/>
    <xf numFmtId="0" fontId="6" fillId="0" borderId="2"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0" fontId="0" fillId="0" borderId="0" xfId="0" applyFont="1" applyFill="1" applyBorder="1" applyAlignment="1">
      <alignment horizontal="left"/>
    </xf>
    <xf numFmtId="164" fontId="0" fillId="0" borderId="0" xfId="0" applyNumberFormat="1" applyFont="1"/>
    <xf numFmtId="0" fontId="9" fillId="0" borderId="0" xfId="0" applyFont="1" applyBorder="1" applyAlignment="1" applyProtection="1">
      <alignment horizontal="left" vertical="center"/>
    </xf>
    <xf numFmtId="166" fontId="9" fillId="0" borderId="0" xfId="0" applyNumberFormat="1" applyFont="1" applyBorder="1" applyAlignment="1" applyProtection="1">
      <alignment horizontal="right" vertical="center"/>
    </xf>
    <xf numFmtId="0" fontId="10" fillId="0" borderId="0" xfId="0" applyFont="1" applyBorder="1" applyAlignment="1" applyProtection="1">
      <alignment horizontal="left" vertical="center"/>
    </xf>
    <xf numFmtId="0" fontId="0" fillId="0" borderId="8" xfId="0" applyFont="1" applyBorder="1" applyAlignment="1">
      <alignment horizontal="center"/>
    </xf>
    <xf numFmtId="0" fontId="10" fillId="0" borderId="8" xfId="0" applyFont="1" applyBorder="1" applyAlignment="1" applyProtection="1">
      <alignment horizontal="left" vertical="center"/>
    </xf>
    <xf numFmtId="0" fontId="11" fillId="0" borderId="1" xfId="0" applyFont="1" applyBorder="1" applyAlignment="1" applyProtection="1">
      <alignment horizontal="left" vertical="center" wrapText="1"/>
    </xf>
    <xf numFmtId="166" fontId="10" fillId="0" borderId="8" xfId="0" applyNumberFormat="1" applyFont="1" applyBorder="1" applyAlignment="1" applyProtection="1">
      <alignment horizontal="right" vertical="center"/>
    </xf>
    <xf numFmtId="0" fontId="4" fillId="0" borderId="0" xfId="0" applyFont="1" applyAlignment="1">
      <alignment horizontal="right" vertical="center"/>
    </xf>
    <xf numFmtId="0" fontId="1" fillId="0" borderId="0" xfId="0" applyFont="1" applyAlignment="1">
      <alignment horizontal="center"/>
    </xf>
    <xf numFmtId="0" fontId="1" fillId="0" borderId="0" xfId="0" applyFont="1" applyAlignment="1">
      <alignment horizontal="left" wrapText="1"/>
    </xf>
    <xf numFmtId="0" fontId="3" fillId="0" borderId="0" xfId="0" applyFont="1" applyAlignment="1">
      <alignment horizontal="center" vertical="center"/>
    </xf>
    <xf numFmtId="0" fontId="1" fillId="0" borderId="0" xfId="0" applyFont="1" applyAlignment="1">
      <alignment horizontal="center" vertical="top"/>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0" xfId="0" applyFont="1" applyAlignment="1">
      <alignment horizontal="center"/>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64" fontId="3" fillId="0" borderId="9" xfId="0" applyNumberFormat="1" applyFont="1" applyFill="1" applyBorder="1" applyAlignment="1">
      <alignment horizontal="center" vertical="top"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Alignment="1">
      <alignment horizontal="center" vertical="center" wrapText="1"/>
    </xf>
    <xf numFmtId="0" fontId="3" fillId="0" borderId="1" xfId="0" applyFont="1" applyBorder="1" applyAlignment="1">
      <alignment horizontal="center" vertical="center" wrapText="1"/>
    </xf>
    <xf numFmtId="164" fontId="3" fillId="0" borderId="7" xfId="0" applyNumberFormat="1" applyFont="1" applyBorder="1" applyAlignment="1">
      <alignment horizontal="center" vertical="top" wrapText="1"/>
    </xf>
    <xf numFmtId="164" fontId="3" fillId="0" borderId="8"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7"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164" fontId="5" fillId="0" borderId="9" xfId="0" applyNumberFormat="1" applyFont="1" applyBorder="1" applyAlignment="1">
      <alignment horizontal="center" vertical="top" wrapText="1"/>
    </xf>
    <xf numFmtId="0" fontId="5" fillId="0" borderId="1" xfId="0" applyFont="1" applyBorder="1" applyAlignment="1">
      <alignment horizontal="center" vertical="center" wrapText="1"/>
    </xf>
    <xf numFmtId="0" fontId="1" fillId="0" borderId="9" xfId="0" applyFont="1" applyBorder="1" applyAlignment="1">
      <alignment horizontal="center"/>
    </xf>
    <xf numFmtId="0" fontId="6" fillId="0" borderId="4" xfId="0" applyFont="1" applyBorder="1" applyAlignment="1">
      <alignment horizontal="left" wrapText="1"/>
    </xf>
    <xf numFmtId="0" fontId="6" fillId="0" borderId="6" xfId="0" applyFont="1" applyBorder="1" applyAlignment="1">
      <alignment horizontal="left"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0" xfId="0" applyFont="1" applyAlignment="1">
      <alignment horizontal="center"/>
    </xf>
    <xf numFmtId="0" fontId="6" fillId="0" borderId="14" xfId="0" applyFont="1" applyBorder="1" applyAlignment="1">
      <alignment horizontal="left" wrapText="1"/>
    </xf>
    <xf numFmtId="0" fontId="6" fillId="0" borderId="13" xfId="0" applyFont="1" applyBorder="1" applyAlignment="1">
      <alignment horizontal="left" wrapText="1"/>
    </xf>
    <xf numFmtId="0" fontId="0" fillId="0" borderId="14"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C12" sqref="C12"/>
    </sheetView>
  </sheetViews>
  <sheetFormatPr defaultRowHeight="15.75"/>
  <cols>
    <col min="1" max="1" width="5.7109375" style="3" customWidth="1"/>
    <col min="2" max="2" width="3.7109375" style="6" customWidth="1"/>
    <col min="3" max="3" width="78" style="3" bestFit="1" customWidth="1"/>
    <col min="4" max="4" width="20.42578125" style="3" bestFit="1" customWidth="1"/>
    <col min="5" max="5" width="21.7109375" style="3" bestFit="1" customWidth="1"/>
    <col min="6" max="16384" width="9.140625" style="3"/>
  </cols>
  <sheetData>
    <row r="1" spans="1:5">
      <c r="D1" s="229" t="s">
        <v>43</v>
      </c>
      <c r="E1" s="229"/>
    </row>
    <row r="2" spans="1:5">
      <c r="E2" s="7"/>
    </row>
    <row r="3" spans="1:5">
      <c r="A3" s="232" t="s">
        <v>44</v>
      </c>
      <c r="B3" s="232"/>
      <c r="C3" s="232"/>
      <c r="D3" s="232"/>
      <c r="E3" s="232"/>
    </row>
    <row r="4" spans="1:5">
      <c r="A4" s="5"/>
      <c r="B4" s="5"/>
      <c r="C4" s="5"/>
      <c r="D4" s="5"/>
      <c r="E4" s="5"/>
    </row>
    <row r="5" spans="1:5">
      <c r="A5" s="230">
        <v>1</v>
      </c>
      <c r="B5" s="230"/>
      <c r="C5" s="2" t="s">
        <v>169</v>
      </c>
      <c r="D5" s="3" t="s">
        <v>193</v>
      </c>
    </row>
    <row r="6" spans="1:5">
      <c r="A6" s="230">
        <v>2</v>
      </c>
      <c r="B6" s="230"/>
      <c r="C6" s="2" t="s">
        <v>116</v>
      </c>
      <c r="D6" s="127" t="s">
        <v>175</v>
      </c>
      <c r="E6" s="127"/>
    </row>
    <row r="7" spans="1:5">
      <c r="A7" s="230">
        <v>3</v>
      </c>
      <c r="B7" s="230"/>
      <c r="C7" s="2" t="s">
        <v>117</v>
      </c>
      <c r="D7" s="3" t="s">
        <v>168</v>
      </c>
    </row>
    <row r="8" spans="1:5">
      <c r="B8" s="6" t="s">
        <v>121</v>
      </c>
      <c r="C8" s="2" t="s">
        <v>118</v>
      </c>
      <c r="D8" s="3" t="s">
        <v>204</v>
      </c>
    </row>
    <row r="9" spans="1:5">
      <c r="B9" s="6" t="s">
        <v>122</v>
      </c>
      <c r="C9" s="2" t="s">
        <v>119</v>
      </c>
      <c r="D9" s="3" t="s">
        <v>167</v>
      </c>
    </row>
    <row r="10" spans="1:5">
      <c r="C10" s="2"/>
    </row>
    <row r="11" spans="1:5" ht="30" customHeight="1">
      <c r="A11" s="233">
        <v>4</v>
      </c>
      <c r="B11" s="233"/>
      <c r="C11" s="234" t="s">
        <v>120</v>
      </c>
      <c r="D11" s="234"/>
      <c r="E11" s="234"/>
    </row>
    <row r="12" spans="1:5">
      <c r="A12" s="6"/>
      <c r="C12" s="2"/>
    </row>
    <row r="13" spans="1:5" ht="24.95" customHeight="1">
      <c r="B13" s="9"/>
      <c r="C13" s="10" t="s">
        <v>45</v>
      </c>
      <c r="D13" s="11" t="s">
        <v>46</v>
      </c>
      <c r="E13" s="11" t="s">
        <v>47</v>
      </c>
    </row>
    <row r="14" spans="1:5">
      <c r="B14" s="11">
        <v>1</v>
      </c>
      <c r="C14" s="12" t="s">
        <v>48</v>
      </c>
      <c r="D14" s="13"/>
      <c r="E14" s="14" t="s">
        <v>166</v>
      </c>
    </row>
    <row r="15" spans="1:5">
      <c r="B15" s="11">
        <v>2</v>
      </c>
      <c r="C15" s="12" t="s">
        <v>49</v>
      </c>
      <c r="D15" s="13"/>
      <c r="E15" s="14" t="s">
        <v>166</v>
      </c>
    </row>
    <row r="16" spans="1:5" ht="31.5">
      <c r="B16" s="11">
        <v>3</v>
      </c>
      <c r="C16" s="12" t="s">
        <v>50</v>
      </c>
      <c r="D16" s="13"/>
      <c r="E16" s="14" t="s">
        <v>166</v>
      </c>
    </row>
    <row r="17" spans="1:5" ht="24.95" customHeight="1">
      <c r="B17" s="11">
        <v>4</v>
      </c>
      <c r="C17" s="12" t="s">
        <v>51</v>
      </c>
      <c r="D17" s="13"/>
      <c r="E17" s="14" t="s">
        <v>166</v>
      </c>
    </row>
    <row r="18" spans="1:5">
      <c r="B18" s="11">
        <v>5</v>
      </c>
      <c r="C18" s="12" t="s">
        <v>52</v>
      </c>
      <c r="D18" s="13"/>
      <c r="E18" s="14" t="s">
        <v>166</v>
      </c>
    </row>
    <row r="19" spans="1:5">
      <c r="C19" s="4"/>
      <c r="D19" s="4"/>
      <c r="E19" s="4"/>
    </row>
    <row r="20" spans="1:5" ht="112.5" customHeight="1">
      <c r="B20" s="231" t="s">
        <v>124</v>
      </c>
      <c r="C20" s="231"/>
      <c r="D20" s="231"/>
      <c r="E20" s="231"/>
    </row>
    <row r="21" spans="1:5">
      <c r="B21" s="3"/>
      <c r="C21" s="1"/>
    </row>
    <row r="22" spans="1:5">
      <c r="A22" s="230">
        <v>5</v>
      </c>
      <c r="B22" s="230"/>
      <c r="C22" s="3" t="s">
        <v>123</v>
      </c>
    </row>
  </sheetData>
  <mergeCells count="9">
    <mergeCell ref="D1:E1"/>
    <mergeCell ref="A22:B22"/>
    <mergeCell ref="B20:E20"/>
    <mergeCell ref="A3:E3"/>
    <mergeCell ref="A5:B5"/>
    <mergeCell ref="A6:B6"/>
    <mergeCell ref="A7:B7"/>
    <mergeCell ref="A11:B11"/>
    <mergeCell ref="C11:E11"/>
  </mergeCells>
  <printOptions horizontalCentered="1"/>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zoomScale="84" zoomScaleNormal="84" workbookViewId="0">
      <selection activeCell="D3" sqref="D3"/>
    </sheetView>
  </sheetViews>
  <sheetFormatPr defaultRowHeight="15.75"/>
  <cols>
    <col min="1" max="1" width="7.7109375" style="26" customWidth="1"/>
    <col min="2" max="2" width="25.5703125" style="3" customWidth="1"/>
    <col min="3" max="3" width="12.7109375" style="3" customWidth="1"/>
    <col min="4" max="7" width="15.7109375" style="3" customWidth="1"/>
    <col min="8" max="8" width="15.7109375" style="94" customWidth="1"/>
    <col min="9" max="9" width="11.5703125" style="3" customWidth="1"/>
    <col min="10" max="10" width="10.7109375" style="3" customWidth="1"/>
    <col min="11" max="11" width="15.5703125" style="3" customWidth="1"/>
    <col min="12" max="12" width="10.7109375" style="3" customWidth="1"/>
    <col min="13" max="13" width="15.7109375" style="3" customWidth="1"/>
    <col min="14" max="14" width="18.7109375" style="3" customWidth="1"/>
    <col min="15" max="18" width="9.140625" style="3"/>
    <col min="19" max="19" width="15.7109375" style="3" customWidth="1"/>
    <col min="20" max="16384" width="9.140625" style="3"/>
  </cols>
  <sheetData>
    <row r="1" spans="1:20">
      <c r="A1" s="239" t="s">
        <v>126</v>
      </c>
      <c r="B1" s="239"/>
      <c r="C1" s="239"/>
      <c r="D1" s="239"/>
      <c r="E1" s="239"/>
      <c r="F1" s="239"/>
      <c r="G1" s="239"/>
      <c r="H1" s="239"/>
      <c r="I1" s="239"/>
      <c r="J1" s="239"/>
      <c r="K1" s="239"/>
      <c r="L1" s="239"/>
      <c r="M1" s="239"/>
      <c r="N1" s="239"/>
      <c r="O1" s="239"/>
      <c r="P1" s="239"/>
      <c r="Q1" s="239"/>
      <c r="R1" s="239"/>
      <c r="S1" s="239"/>
    </row>
    <row r="2" spans="1:20">
      <c r="A2" s="27"/>
    </row>
    <row r="3" spans="1:20" s="8" customFormat="1" ht="126">
      <c r="A3" s="28" t="s">
        <v>131</v>
      </c>
      <c r="B3" s="17" t="s">
        <v>5</v>
      </c>
      <c r="C3" s="17" t="s">
        <v>132</v>
      </c>
      <c r="D3" s="17" t="s">
        <v>8</v>
      </c>
      <c r="E3" s="17" t="s">
        <v>10</v>
      </c>
      <c r="F3" s="17" t="s">
        <v>127</v>
      </c>
      <c r="G3" s="17" t="s">
        <v>13</v>
      </c>
      <c r="H3" s="95" t="s">
        <v>14</v>
      </c>
      <c r="I3" s="235" t="s">
        <v>15</v>
      </c>
      <c r="J3" s="235"/>
      <c r="K3" s="235"/>
      <c r="L3" s="235"/>
      <c r="M3" s="17" t="s">
        <v>129</v>
      </c>
      <c r="N3" s="17" t="s">
        <v>18</v>
      </c>
      <c r="O3" s="235" t="s">
        <v>19</v>
      </c>
      <c r="P3" s="235"/>
      <c r="Q3" s="235" t="s">
        <v>21</v>
      </c>
      <c r="R3" s="235"/>
      <c r="S3" s="17" t="s">
        <v>23</v>
      </c>
    </row>
    <row r="4" spans="1:20" s="16" customFormat="1">
      <c r="A4" s="240" t="s">
        <v>4</v>
      </c>
      <c r="B4" s="240" t="s">
        <v>6</v>
      </c>
      <c r="C4" s="240" t="s">
        <v>7</v>
      </c>
      <c r="D4" s="240" t="s">
        <v>9</v>
      </c>
      <c r="E4" s="240" t="s">
        <v>11</v>
      </c>
      <c r="F4" s="240" t="s">
        <v>12</v>
      </c>
      <c r="G4" s="240" t="s">
        <v>125</v>
      </c>
      <c r="H4" s="243" t="s">
        <v>128</v>
      </c>
      <c r="I4" s="236" t="s">
        <v>16</v>
      </c>
      <c r="J4" s="237"/>
      <c r="K4" s="237"/>
      <c r="L4" s="238"/>
      <c r="M4" s="240" t="s">
        <v>17</v>
      </c>
      <c r="N4" s="240" t="s">
        <v>130</v>
      </c>
      <c r="O4" s="235" t="s">
        <v>20</v>
      </c>
      <c r="P4" s="235"/>
      <c r="Q4" s="235" t="s">
        <v>22</v>
      </c>
      <c r="R4" s="235"/>
      <c r="S4" s="240" t="s">
        <v>24</v>
      </c>
    </row>
    <row r="5" spans="1:20" ht="63">
      <c r="A5" s="241"/>
      <c r="B5" s="241"/>
      <c r="C5" s="241"/>
      <c r="D5" s="241"/>
      <c r="E5" s="241"/>
      <c r="F5" s="241"/>
      <c r="G5" s="241"/>
      <c r="H5" s="244"/>
      <c r="I5" s="235" t="s">
        <v>25</v>
      </c>
      <c r="J5" s="235"/>
      <c r="K5" s="235"/>
      <c r="L5" s="235" t="s">
        <v>26</v>
      </c>
      <c r="M5" s="241"/>
      <c r="N5" s="241"/>
      <c r="O5" s="19" t="s">
        <v>27</v>
      </c>
      <c r="P5" s="126" t="s">
        <v>29</v>
      </c>
      <c r="Q5" s="19" t="s">
        <v>27</v>
      </c>
      <c r="R5" s="126" t="s">
        <v>29</v>
      </c>
      <c r="S5" s="241"/>
    </row>
    <row r="6" spans="1:20" ht="31.5">
      <c r="A6" s="242"/>
      <c r="B6" s="242"/>
      <c r="C6" s="242"/>
      <c r="D6" s="242"/>
      <c r="E6" s="242"/>
      <c r="F6" s="242"/>
      <c r="G6" s="242"/>
      <c r="H6" s="245"/>
      <c r="I6" s="17" t="s">
        <v>133</v>
      </c>
      <c r="J6" s="17" t="s">
        <v>134</v>
      </c>
      <c r="K6" s="19" t="s">
        <v>31</v>
      </c>
      <c r="L6" s="235"/>
      <c r="M6" s="242"/>
      <c r="N6" s="242"/>
      <c r="O6" s="19" t="s">
        <v>28</v>
      </c>
      <c r="P6" s="17" t="s">
        <v>30</v>
      </c>
      <c r="Q6" s="19" t="s">
        <v>28</v>
      </c>
      <c r="R6" s="17" t="s">
        <v>30</v>
      </c>
      <c r="S6" s="242"/>
    </row>
    <row r="7" spans="1:20" s="93" customFormat="1" ht="31.5">
      <c r="A7" s="91" t="s">
        <v>32</v>
      </c>
      <c r="B7" s="92" t="s">
        <v>33</v>
      </c>
      <c r="C7" s="92">
        <v>6</v>
      </c>
      <c r="D7" s="92">
        <v>9169163</v>
      </c>
      <c r="E7" s="92">
        <v>0</v>
      </c>
      <c r="F7" s="92">
        <v>0</v>
      </c>
      <c r="G7" s="92">
        <f>D7+E7+F7</f>
        <v>9169163</v>
      </c>
      <c r="H7" s="98">
        <f>G7*100/15649935</f>
        <v>58.589144299960353</v>
      </c>
      <c r="I7" s="92">
        <f>G7</f>
        <v>9169163</v>
      </c>
      <c r="J7" s="90">
        <v>0</v>
      </c>
      <c r="K7" s="92">
        <f>I7+J7</f>
        <v>9169163</v>
      </c>
      <c r="L7" s="98">
        <f>K7*100/15649935</f>
        <v>58.589144299960353</v>
      </c>
      <c r="M7" s="92">
        <v>0</v>
      </c>
      <c r="N7" s="100">
        <f>H7</f>
        <v>58.589144299960353</v>
      </c>
      <c r="O7" s="92">
        <v>0</v>
      </c>
      <c r="P7" s="99">
        <v>0</v>
      </c>
      <c r="Q7" s="92">
        <v>0</v>
      </c>
      <c r="R7" s="99">
        <v>0</v>
      </c>
      <c r="S7" s="101">
        <f>G7</f>
        <v>9169163</v>
      </c>
      <c r="T7" s="171"/>
    </row>
    <row r="8" spans="1:20" s="1" customFormat="1" ht="24.95" customHeight="1">
      <c r="A8" s="28" t="s">
        <v>34</v>
      </c>
      <c r="B8" s="18" t="s">
        <v>35</v>
      </c>
      <c r="C8" s="18">
        <f>C12-C7</f>
        <v>3318</v>
      </c>
      <c r="D8" s="18">
        <f>D12-D7</f>
        <v>6480772</v>
      </c>
      <c r="E8" s="18">
        <v>0</v>
      </c>
      <c r="F8" s="18">
        <v>0</v>
      </c>
      <c r="G8" s="92">
        <f>D8+E8+F8</f>
        <v>6480772</v>
      </c>
      <c r="H8" s="98">
        <f>G8*100/15649935</f>
        <v>41.410855700039647</v>
      </c>
      <c r="I8" s="18">
        <f>G8</f>
        <v>6480772</v>
      </c>
      <c r="J8" s="90">
        <v>0</v>
      </c>
      <c r="K8" s="92">
        <f>I8+J8</f>
        <v>6480772</v>
      </c>
      <c r="L8" s="98">
        <f>K8*100/15649935</f>
        <v>41.410855700039647</v>
      </c>
      <c r="M8" s="92">
        <v>0</v>
      </c>
      <c r="N8" s="100">
        <f>H8</f>
        <v>41.410855700039647</v>
      </c>
      <c r="O8" s="18">
        <v>0</v>
      </c>
      <c r="P8" s="99">
        <v>0</v>
      </c>
      <c r="Q8" s="235" t="s">
        <v>36</v>
      </c>
      <c r="R8" s="235"/>
      <c r="S8" s="102">
        <f>9616068+5973576-9169163</f>
        <v>6420481</v>
      </c>
      <c r="T8" s="171"/>
    </row>
    <row r="9" spans="1:20" ht="24.95" customHeight="1">
      <c r="A9" s="28" t="s">
        <v>37</v>
      </c>
      <c r="B9" s="18" t="s">
        <v>38</v>
      </c>
      <c r="C9" s="18">
        <v>0</v>
      </c>
      <c r="D9" s="18">
        <v>0</v>
      </c>
      <c r="E9" s="18">
        <v>0</v>
      </c>
      <c r="F9" s="18">
        <v>0</v>
      </c>
      <c r="G9" s="18">
        <v>0</v>
      </c>
      <c r="H9" s="98">
        <f>G9*100/15649935</f>
        <v>0</v>
      </c>
      <c r="I9" s="18">
        <v>0</v>
      </c>
      <c r="J9" s="90">
        <v>0</v>
      </c>
      <c r="K9" s="98">
        <f t="shared" ref="K9:L12" si="0">I9*100/15649935</f>
        <v>0</v>
      </c>
      <c r="L9" s="98">
        <f t="shared" si="0"/>
        <v>0</v>
      </c>
      <c r="M9" s="92">
        <v>0</v>
      </c>
      <c r="N9" s="100">
        <f>H9+M9</f>
        <v>0</v>
      </c>
      <c r="O9" s="18">
        <v>0</v>
      </c>
      <c r="P9" s="99">
        <v>0</v>
      </c>
      <c r="Q9" s="235" t="s">
        <v>36</v>
      </c>
      <c r="R9" s="235"/>
      <c r="S9" s="18">
        <v>0</v>
      </c>
      <c r="T9" s="171"/>
    </row>
    <row r="10" spans="1:20" ht="24.95" customHeight="1">
      <c r="A10" s="28" t="s">
        <v>39</v>
      </c>
      <c r="B10" s="18" t="s">
        <v>40</v>
      </c>
      <c r="C10" s="18">
        <v>0</v>
      </c>
      <c r="D10" s="18">
        <v>0</v>
      </c>
      <c r="E10" s="18">
        <v>0</v>
      </c>
      <c r="F10" s="18">
        <v>0</v>
      </c>
      <c r="G10" s="18">
        <v>0</v>
      </c>
      <c r="H10" s="98">
        <f>G10*100/15649935</f>
        <v>0</v>
      </c>
      <c r="I10" s="18">
        <v>0</v>
      </c>
      <c r="J10" s="90">
        <v>0</v>
      </c>
      <c r="K10" s="98">
        <f t="shared" si="0"/>
        <v>0</v>
      </c>
      <c r="L10" s="98">
        <f t="shared" si="0"/>
        <v>0</v>
      </c>
      <c r="M10" s="92">
        <v>0</v>
      </c>
      <c r="N10" s="100">
        <v>0</v>
      </c>
      <c r="O10" s="18">
        <v>0</v>
      </c>
      <c r="P10" s="96">
        <v>0</v>
      </c>
      <c r="Q10" s="235" t="s">
        <v>36</v>
      </c>
      <c r="R10" s="235"/>
      <c r="S10" s="18">
        <v>0</v>
      </c>
      <c r="T10" s="171"/>
    </row>
    <row r="11" spans="1:20" ht="31.5">
      <c r="A11" s="28" t="s">
        <v>41</v>
      </c>
      <c r="B11" s="18" t="s">
        <v>42</v>
      </c>
      <c r="C11" s="18">
        <v>0</v>
      </c>
      <c r="D11" s="18">
        <v>0</v>
      </c>
      <c r="E11" s="18">
        <v>0</v>
      </c>
      <c r="F11" s="18">
        <v>0</v>
      </c>
      <c r="G11" s="18">
        <v>0</v>
      </c>
      <c r="H11" s="98">
        <f>G11*100/15649935</f>
        <v>0</v>
      </c>
      <c r="I11" s="18">
        <v>0</v>
      </c>
      <c r="J11" s="90">
        <v>0</v>
      </c>
      <c r="K11" s="98">
        <f t="shared" si="0"/>
        <v>0</v>
      </c>
      <c r="L11" s="98">
        <f t="shared" si="0"/>
        <v>0</v>
      </c>
      <c r="M11" s="92">
        <v>0</v>
      </c>
      <c r="N11" s="100">
        <f>H11+M11</f>
        <v>0</v>
      </c>
      <c r="O11" s="18">
        <v>0</v>
      </c>
      <c r="P11" s="96">
        <v>0</v>
      </c>
      <c r="Q11" s="235" t="s">
        <v>36</v>
      </c>
      <c r="R11" s="235"/>
      <c r="S11" s="18">
        <v>0</v>
      </c>
      <c r="T11" s="171"/>
    </row>
    <row r="12" spans="1:20" s="1" customFormat="1" ht="24.95" customHeight="1">
      <c r="A12" s="28" t="s">
        <v>155</v>
      </c>
      <c r="B12" s="89" t="s">
        <v>31</v>
      </c>
      <c r="C12" s="18">
        <v>3324</v>
      </c>
      <c r="D12" s="18">
        <v>15649935</v>
      </c>
      <c r="E12" s="18">
        <f>E7+E8+E9+E10+E11</f>
        <v>0</v>
      </c>
      <c r="F12" s="18">
        <f>F7+F8+F9+F10+F11</f>
        <v>0</v>
      </c>
      <c r="G12" s="18">
        <v>15649935</v>
      </c>
      <c r="H12" s="96">
        <f>H7+H8+H9+H11</f>
        <v>100</v>
      </c>
      <c r="I12" s="18">
        <v>15649935</v>
      </c>
      <c r="J12" s="96">
        <f>J7+J8+J9+J11</f>
        <v>0</v>
      </c>
      <c r="K12" s="177">
        <v>15649935</v>
      </c>
      <c r="L12" s="98">
        <f t="shared" si="0"/>
        <v>0</v>
      </c>
      <c r="M12" s="102">
        <f>SUM(M7+M8+M9+M11)</f>
        <v>0</v>
      </c>
      <c r="N12" s="96">
        <f>SUM(N7+N8+N9+N11)</f>
        <v>100</v>
      </c>
      <c r="O12" s="18">
        <f>O7+O8+O9+O11</f>
        <v>0</v>
      </c>
      <c r="P12" s="96">
        <f>P7+P8+P9</f>
        <v>0</v>
      </c>
      <c r="Q12" s="18">
        <v>0</v>
      </c>
      <c r="R12" s="99">
        <v>0</v>
      </c>
      <c r="S12" s="102">
        <f>SUM(S7:S11)</f>
        <v>15589644</v>
      </c>
      <c r="T12" s="171"/>
    </row>
    <row r="13" spans="1:20">
      <c r="A13" s="42"/>
      <c r="B13" s="4"/>
      <c r="C13" s="4"/>
      <c r="D13" s="4"/>
      <c r="E13" s="4"/>
      <c r="F13" s="4"/>
      <c r="G13" s="4"/>
      <c r="H13" s="97"/>
      <c r="I13" s="4"/>
      <c r="J13" s="4"/>
      <c r="K13" s="4"/>
      <c r="L13" s="4"/>
      <c r="M13" s="4"/>
      <c r="N13" s="4"/>
      <c r="O13" s="4"/>
      <c r="P13" s="4"/>
      <c r="Q13" s="4"/>
      <c r="R13" s="4"/>
      <c r="S13" s="4"/>
    </row>
  </sheetData>
  <mergeCells count="24">
    <mergeCell ref="A1:S1"/>
    <mergeCell ref="Q3:R3"/>
    <mergeCell ref="Q4:R4"/>
    <mergeCell ref="Q8:R8"/>
    <mergeCell ref="Q9:R9"/>
    <mergeCell ref="A4:A6"/>
    <mergeCell ref="B4:B6"/>
    <mergeCell ref="C4:C6"/>
    <mergeCell ref="D4:D6"/>
    <mergeCell ref="E4:E6"/>
    <mergeCell ref="F4:F6"/>
    <mergeCell ref="G4:G6"/>
    <mergeCell ref="H4:H6"/>
    <mergeCell ref="M4:M6"/>
    <mergeCell ref="N4:N6"/>
    <mergeCell ref="S4:S6"/>
    <mergeCell ref="Q11:R11"/>
    <mergeCell ref="Q10:R10"/>
    <mergeCell ref="I5:K5"/>
    <mergeCell ref="L5:L6"/>
    <mergeCell ref="I3:L3"/>
    <mergeCell ref="I4:L4"/>
    <mergeCell ref="O3:P3"/>
    <mergeCell ref="O4:P4"/>
  </mergeCells>
  <printOptions horizontalCentered="1"/>
  <pageMargins left="0.5" right="0.25" top="0.5" bottom="0.5" header="0" footer="0"/>
  <pageSetup paperSize="5" scale="64"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opLeftCell="A13" zoomScale="80" zoomScaleNormal="80" workbookViewId="0">
      <selection activeCell="D28" sqref="D28"/>
    </sheetView>
  </sheetViews>
  <sheetFormatPr defaultRowHeight="15.75"/>
  <cols>
    <col min="1" max="1" width="5.7109375" style="24" customWidth="1"/>
    <col min="2" max="2" width="31.28515625" style="20" customWidth="1"/>
    <col min="3" max="8" width="16.28515625" style="20" customWidth="1"/>
    <col min="9" max="9" width="16.28515625" style="110" customWidth="1"/>
    <col min="10" max="12" width="16.28515625" style="20" customWidth="1"/>
    <col min="13" max="13" width="12.7109375" style="20" customWidth="1"/>
    <col min="14" max="14" width="25.42578125" style="20" customWidth="1"/>
    <col min="15" max="15" width="27.5703125" style="20" customWidth="1"/>
    <col min="16" max="16" width="16.28515625" style="20" customWidth="1"/>
    <col min="17" max="17" width="12.7109375" style="110" customWidth="1"/>
    <col min="18" max="18" width="16.28515625" style="20" customWidth="1"/>
    <col min="19" max="19" width="12.7109375" style="110" customWidth="1"/>
    <col min="20" max="20" width="16.28515625" style="20" customWidth="1"/>
    <col min="21" max="16384" width="9.140625" style="20"/>
  </cols>
  <sheetData>
    <row r="1" spans="1:21" s="131" customFormat="1">
      <c r="A1" s="255" t="s">
        <v>135</v>
      </c>
      <c r="B1" s="255"/>
      <c r="C1" s="255"/>
      <c r="D1" s="255"/>
      <c r="E1" s="255"/>
      <c r="F1" s="255"/>
      <c r="G1" s="255"/>
      <c r="H1" s="255"/>
      <c r="I1" s="255"/>
      <c r="J1" s="255"/>
      <c r="K1" s="255"/>
      <c r="L1" s="255"/>
      <c r="M1" s="255"/>
      <c r="N1" s="255"/>
      <c r="O1" s="255"/>
      <c r="P1" s="255"/>
      <c r="Q1" s="255"/>
      <c r="R1" s="255"/>
      <c r="S1" s="255"/>
    </row>
    <row r="3" spans="1:21" s="21" customFormat="1" ht="78.75">
      <c r="A3" s="248"/>
      <c r="B3" s="39" t="s">
        <v>136</v>
      </c>
      <c r="C3" s="40" t="s">
        <v>53</v>
      </c>
      <c r="D3" s="40" t="s">
        <v>54</v>
      </c>
      <c r="E3" s="40" t="s">
        <v>8</v>
      </c>
      <c r="F3" s="40" t="s">
        <v>55</v>
      </c>
      <c r="G3" s="40" t="s">
        <v>137</v>
      </c>
      <c r="H3" s="40" t="s">
        <v>13</v>
      </c>
      <c r="I3" s="103" t="s">
        <v>57</v>
      </c>
      <c r="J3" s="256" t="s">
        <v>15</v>
      </c>
      <c r="K3" s="256"/>
      <c r="L3" s="256"/>
      <c r="M3" s="256"/>
      <c r="N3" s="40" t="s">
        <v>129</v>
      </c>
      <c r="O3" s="40" t="s">
        <v>18</v>
      </c>
      <c r="P3" s="256" t="s">
        <v>19</v>
      </c>
      <c r="Q3" s="256"/>
      <c r="R3" s="256" t="s">
        <v>140</v>
      </c>
      <c r="S3" s="256"/>
      <c r="T3" s="40" t="s">
        <v>23</v>
      </c>
      <c r="U3" s="22"/>
    </row>
    <row r="4" spans="1:21" s="21" customFormat="1">
      <c r="A4" s="249"/>
      <c r="B4" s="250" t="s">
        <v>4</v>
      </c>
      <c r="C4" s="250" t="s">
        <v>6</v>
      </c>
      <c r="D4" s="250" t="s">
        <v>7</v>
      </c>
      <c r="E4" s="250" t="s">
        <v>9</v>
      </c>
      <c r="F4" s="250" t="s">
        <v>11</v>
      </c>
      <c r="G4" s="250" t="s">
        <v>12</v>
      </c>
      <c r="H4" s="250" t="s">
        <v>56</v>
      </c>
      <c r="I4" s="257" t="s">
        <v>138</v>
      </c>
      <c r="J4" s="256" t="s">
        <v>16</v>
      </c>
      <c r="K4" s="256"/>
      <c r="L4" s="256"/>
      <c r="M4" s="256"/>
      <c r="N4" s="250" t="s">
        <v>17</v>
      </c>
      <c r="O4" s="250" t="s">
        <v>58</v>
      </c>
      <c r="P4" s="260" t="s">
        <v>20</v>
      </c>
      <c r="Q4" s="261"/>
      <c r="R4" s="260" t="s">
        <v>22</v>
      </c>
      <c r="S4" s="261"/>
      <c r="T4" s="250" t="s">
        <v>24</v>
      </c>
      <c r="U4" s="22"/>
    </row>
    <row r="5" spans="1:21" s="21" customFormat="1" ht="47.25">
      <c r="A5" s="249"/>
      <c r="B5" s="251"/>
      <c r="C5" s="251"/>
      <c r="D5" s="251"/>
      <c r="E5" s="251"/>
      <c r="F5" s="251"/>
      <c r="G5" s="251"/>
      <c r="H5" s="251"/>
      <c r="I5" s="258"/>
      <c r="J5" s="260" t="s">
        <v>25</v>
      </c>
      <c r="K5" s="265"/>
      <c r="L5" s="261"/>
      <c r="M5" s="262" t="s">
        <v>59</v>
      </c>
      <c r="N5" s="251"/>
      <c r="O5" s="251"/>
      <c r="P5" s="40" t="s">
        <v>27</v>
      </c>
      <c r="Q5" s="103" t="s">
        <v>29</v>
      </c>
      <c r="R5" s="40" t="s">
        <v>27</v>
      </c>
      <c r="S5" s="103" t="s">
        <v>60</v>
      </c>
      <c r="T5" s="251"/>
      <c r="U5" s="23"/>
    </row>
    <row r="6" spans="1:21" s="21" customFormat="1">
      <c r="A6" s="249"/>
      <c r="B6" s="252"/>
      <c r="C6" s="252"/>
      <c r="D6" s="252"/>
      <c r="E6" s="252"/>
      <c r="F6" s="252"/>
      <c r="G6" s="252"/>
      <c r="H6" s="252"/>
      <c r="I6" s="259"/>
      <c r="J6" s="40" t="s">
        <v>61</v>
      </c>
      <c r="K6" s="40" t="s">
        <v>139</v>
      </c>
      <c r="L6" s="53" t="s">
        <v>2</v>
      </c>
      <c r="M6" s="263"/>
      <c r="N6" s="252"/>
      <c r="O6" s="252"/>
      <c r="P6" s="40" t="s">
        <v>28</v>
      </c>
      <c r="Q6" s="103" t="s">
        <v>30</v>
      </c>
      <c r="R6" s="40" t="s">
        <v>28</v>
      </c>
      <c r="S6" s="103" t="s">
        <v>30</v>
      </c>
      <c r="T6" s="252"/>
      <c r="U6" s="23"/>
    </row>
    <row r="7" spans="1:21">
      <c r="A7" s="52" t="s">
        <v>141</v>
      </c>
      <c r="B7" s="48" t="s">
        <v>62</v>
      </c>
      <c r="C7" s="45"/>
      <c r="D7" s="50"/>
      <c r="E7" s="45"/>
      <c r="F7" s="45"/>
      <c r="G7" s="45"/>
      <c r="H7" s="45"/>
      <c r="I7" s="104"/>
      <c r="J7" s="46"/>
      <c r="K7" s="50"/>
      <c r="L7" s="47"/>
      <c r="M7" s="111"/>
      <c r="N7" s="45"/>
      <c r="O7" s="45"/>
      <c r="P7" s="47"/>
      <c r="Q7" s="111"/>
      <c r="R7" s="47"/>
      <c r="S7" s="111"/>
      <c r="T7" s="48"/>
      <c r="U7" s="15"/>
    </row>
    <row r="8" spans="1:21" ht="31.5">
      <c r="A8" s="132" t="s">
        <v>28</v>
      </c>
      <c r="B8" s="161" t="s">
        <v>63</v>
      </c>
      <c r="C8" s="34"/>
      <c r="D8" s="135">
        <f>D9</f>
        <v>1</v>
      </c>
      <c r="E8" s="135">
        <v>50000</v>
      </c>
      <c r="F8" s="135">
        <f t="shared" ref="F8:T8" si="0">F9</f>
        <v>0</v>
      </c>
      <c r="G8" s="135">
        <f t="shared" si="0"/>
        <v>0</v>
      </c>
      <c r="H8" s="135">
        <f t="shared" si="0"/>
        <v>50000</v>
      </c>
      <c r="I8" s="137">
        <f t="shared" si="0"/>
        <v>0.31949014484724697</v>
      </c>
      <c r="J8" s="135">
        <f t="shared" si="0"/>
        <v>50000</v>
      </c>
      <c r="K8" s="135">
        <f t="shared" si="0"/>
        <v>0</v>
      </c>
      <c r="L8" s="135">
        <f t="shared" si="0"/>
        <v>50000</v>
      </c>
      <c r="M8" s="137">
        <f t="shared" si="0"/>
        <v>0.31949014484724697</v>
      </c>
      <c r="N8" s="135">
        <f t="shared" si="0"/>
        <v>0</v>
      </c>
      <c r="O8" s="137">
        <f t="shared" si="0"/>
        <v>0.31949014484724697</v>
      </c>
      <c r="P8" s="135">
        <f t="shared" si="0"/>
        <v>0</v>
      </c>
      <c r="Q8" s="137">
        <f t="shared" si="0"/>
        <v>0</v>
      </c>
      <c r="R8" s="135">
        <f t="shared" si="0"/>
        <v>0</v>
      </c>
      <c r="S8" s="137">
        <f t="shared" si="0"/>
        <v>0</v>
      </c>
      <c r="T8" s="135">
        <f t="shared" si="0"/>
        <v>50000</v>
      </c>
      <c r="U8" s="15"/>
    </row>
    <row r="9" spans="1:21">
      <c r="A9" s="169" t="s">
        <v>160</v>
      </c>
      <c r="B9" s="162" t="s">
        <v>176</v>
      </c>
      <c r="C9" s="38" t="s">
        <v>177</v>
      </c>
      <c r="D9" s="159">
        <v>1</v>
      </c>
      <c r="E9" s="38">
        <v>50000</v>
      </c>
      <c r="F9" s="38">
        <v>0</v>
      </c>
      <c r="G9" s="38">
        <v>0</v>
      </c>
      <c r="H9" s="38">
        <f>E9+F9+G9</f>
        <v>50000</v>
      </c>
      <c r="I9" s="105">
        <f>H9*100/15649935</f>
        <v>0.31949014484724697</v>
      </c>
      <c r="J9" s="38">
        <f>H9</f>
        <v>50000</v>
      </c>
      <c r="K9" s="51">
        <v>0</v>
      </c>
      <c r="L9" s="38">
        <f>J9+K9</f>
        <v>50000</v>
      </c>
      <c r="M9" s="105">
        <f>L9*100/15649935</f>
        <v>0.31949014484724697</v>
      </c>
      <c r="N9" s="38">
        <v>0</v>
      </c>
      <c r="O9" s="105">
        <f>(H9+N9)*100/15649935</f>
        <v>0.31949014484724697</v>
      </c>
      <c r="P9" s="33">
        <v>0</v>
      </c>
      <c r="Q9" s="112">
        <v>0</v>
      </c>
      <c r="R9" s="33">
        <v>0</v>
      </c>
      <c r="S9" s="112">
        <v>0</v>
      </c>
      <c r="T9" s="38">
        <f>H9</f>
        <v>50000</v>
      </c>
      <c r="U9" s="15"/>
    </row>
    <row r="10" spans="1:21" ht="31.5">
      <c r="A10" s="132" t="s">
        <v>30</v>
      </c>
      <c r="B10" s="161" t="s">
        <v>64</v>
      </c>
      <c r="C10" s="34"/>
      <c r="D10" s="135">
        <v>0</v>
      </c>
      <c r="E10" s="34">
        <v>0</v>
      </c>
      <c r="F10" s="34">
        <v>0</v>
      </c>
      <c r="G10" s="34">
        <v>0</v>
      </c>
      <c r="H10" s="34">
        <f>E10+F10+G10</f>
        <v>0</v>
      </c>
      <c r="I10" s="134">
        <f>H10*100/15649935</f>
        <v>0</v>
      </c>
      <c r="J10" s="34">
        <v>0</v>
      </c>
      <c r="K10" s="135">
        <v>0</v>
      </c>
      <c r="L10" s="34">
        <v>0</v>
      </c>
      <c r="M10" s="134">
        <f>L10*100/15649935</f>
        <v>0</v>
      </c>
      <c r="N10" s="34">
        <v>0</v>
      </c>
      <c r="O10" s="134">
        <f>(H10+N10)*100/15649935</f>
        <v>0</v>
      </c>
      <c r="P10" s="136">
        <v>0</v>
      </c>
      <c r="Q10" s="137">
        <v>0</v>
      </c>
      <c r="R10" s="136">
        <v>0</v>
      </c>
      <c r="S10" s="137">
        <v>0</v>
      </c>
      <c r="T10" s="34">
        <v>0</v>
      </c>
      <c r="U10" s="15"/>
    </row>
    <row r="11" spans="1:21">
      <c r="A11" s="132" t="s">
        <v>65</v>
      </c>
      <c r="B11" s="161" t="s">
        <v>66</v>
      </c>
      <c r="C11" s="34"/>
      <c r="D11" s="135">
        <v>0</v>
      </c>
      <c r="E11" s="34">
        <v>0</v>
      </c>
      <c r="F11" s="34">
        <v>0</v>
      </c>
      <c r="G11" s="34">
        <v>0</v>
      </c>
      <c r="H11" s="34">
        <v>0</v>
      </c>
      <c r="I11" s="134">
        <f>H11*100/15649935</f>
        <v>0</v>
      </c>
      <c r="J11" s="34">
        <v>0</v>
      </c>
      <c r="K11" s="135">
        <v>0</v>
      </c>
      <c r="L11" s="34">
        <v>0</v>
      </c>
      <c r="M11" s="134">
        <f>L11*100/15649935</f>
        <v>0</v>
      </c>
      <c r="N11" s="34">
        <v>0</v>
      </c>
      <c r="O11" s="134">
        <f>(H11+N11)*100/15649935</f>
        <v>0</v>
      </c>
      <c r="P11" s="136">
        <v>0</v>
      </c>
      <c r="Q11" s="137">
        <v>0</v>
      </c>
      <c r="R11" s="136">
        <v>0</v>
      </c>
      <c r="S11" s="137">
        <v>0</v>
      </c>
      <c r="T11" s="34">
        <v>0</v>
      </c>
      <c r="U11" s="15"/>
    </row>
    <row r="12" spans="1:21">
      <c r="A12" s="132" t="s">
        <v>67</v>
      </c>
      <c r="B12" s="34" t="s">
        <v>74</v>
      </c>
      <c r="C12" s="34"/>
      <c r="D12" s="135">
        <v>5</v>
      </c>
      <c r="E12" s="135">
        <v>9119163</v>
      </c>
      <c r="F12" s="135">
        <f t="shared" ref="F12:S12" si="1">F14+F15+F17+F18</f>
        <v>0</v>
      </c>
      <c r="G12" s="135">
        <f t="shared" si="1"/>
        <v>0</v>
      </c>
      <c r="H12" s="135">
        <f>H14+H15+H16+H17+H18</f>
        <v>9119163</v>
      </c>
      <c r="I12" s="137">
        <f>I14+I15+I16+I17+I18</f>
        <v>58.269654155113095</v>
      </c>
      <c r="J12" s="135">
        <f>J16+J14+J15+J17+J18</f>
        <v>9119163</v>
      </c>
      <c r="K12" s="135">
        <f t="shared" si="1"/>
        <v>0</v>
      </c>
      <c r="L12" s="135">
        <f>L16+L14+L15+L17+L18</f>
        <v>9119163</v>
      </c>
      <c r="M12" s="137">
        <f>M14+M15+M16+M17+M18</f>
        <v>58.269654155113095</v>
      </c>
      <c r="N12" s="135">
        <f t="shared" si="1"/>
        <v>0</v>
      </c>
      <c r="O12" s="137">
        <f>O14+O15+O16+O17+O18</f>
        <v>58.269654155113095</v>
      </c>
      <c r="P12" s="135">
        <f t="shared" si="1"/>
        <v>0</v>
      </c>
      <c r="Q12" s="137">
        <f t="shared" si="1"/>
        <v>0</v>
      </c>
      <c r="R12" s="135">
        <f t="shared" si="1"/>
        <v>0</v>
      </c>
      <c r="S12" s="137">
        <f t="shared" si="1"/>
        <v>0</v>
      </c>
      <c r="T12" s="135">
        <f>T14+T15+T16+T17+T18</f>
        <v>9119163</v>
      </c>
      <c r="U12" s="15"/>
    </row>
    <row r="13" spans="1:21">
      <c r="A13" s="132" t="s">
        <v>94</v>
      </c>
      <c r="B13" s="163" t="s">
        <v>164</v>
      </c>
      <c r="C13" s="38"/>
      <c r="D13" s="51"/>
      <c r="E13" s="38"/>
      <c r="F13" s="38"/>
      <c r="G13" s="38"/>
      <c r="H13" s="38"/>
      <c r="I13" s="105"/>
      <c r="J13" s="38"/>
      <c r="K13" s="51"/>
      <c r="L13" s="38"/>
      <c r="M13" s="105"/>
      <c r="N13" s="38"/>
      <c r="O13" s="134"/>
      <c r="P13" s="33"/>
      <c r="Q13" s="112"/>
      <c r="R13" s="33"/>
      <c r="S13" s="112"/>
      <c r="T13" s="34"/>
      <c r="U13" s="1"/>
    </row>
    <row r="14" spans="1:21" ht="30" customHeight="1">
      <c r="A14" s="169" t="s">
        <v>160</v>
      </c>
      <c r="B14" s="227" t="s">
        <v>202</v>
      </c>
      <c r="C14" s="38" t="s">
        <v>178</v>
      </c>
      <c r="D14" s="51">
        <v>1</v>
      </c>
      <c r="E14" s="38">
        <v>4937935</v>
      </c>
      <c r="F14" s="38">
        <v>0</v>
      </c>
      <c r="G14" s="38">
        <v>0</v>
      </c>
      <c r="H14" s="38">
        <f>E14+F14+G14</f>
        <v>4937935</v>
      </c>
      <c r="I14" s="105">
        <f>H14*100/15649935</f>
        <v>31.552431367925809</v>
      </c>
      <c r="J14" s="38">
        <f>H14</f>
        <v>4937935</v>
      </c>
      <c r="K14" s="51">
        <v>0</v>
      </c>
      <c r="L14" s="38">
        <f>J14+K14</f>
        <v>4937935</v>
      </c>
      <c r="M14" s="105">
        <f>L14*100/15649935</f>
        <v>31.552431367925809</v>
      </c>
      <c r="N14" s="38">
        <v>0</v>
      </c>
      <c r="O14" s="105">
        <f>(H14+N14)*100/15649935</f>
        <v>31.552431367925809</v>
      </c>
      <c r="P14" s="33">
        <v>0</v>
      </c>
      <c r="Q14" s="112">
        <v>0</v>
      </c>
      <c r="R14" s="33">
        <v>0</v>
      </c>
      <c r="S14" s="112">
        <v>0</v>
      </c>
      <c r="T14" s="38">
        <f>H14</f>
        <v>4937935</v>
      </c>
    </row>
    <row r="15" spans="1:21" ht="31.5" customHeight="1">
      <c r="A15" s="169" t="s">
        <v>161</v>
      </c>
      <c r="B15" s="227" t="s">
        <v>203</v>
      </c>
      <c r="C15" s="38" t="s">
        <v>179</v>
      </c>
      <c r="D15" s="51">
        <v>1</v>
      </c>
      <c r="E15" s="38">
        <v>3686491</v>
      </c>
      <c r="F15" s="38">
        <v>0</v>
      </c>
      <c r="G15" s="38">
        <v>0</v>
      </c>
      <c r="H15" s="38">
        <f>E15+F15+G15</f>
        <v>3686491</v>
      </c>
      <c r="I15" s="105">
        <f>H15*100/15649935</f>
        <v>23.555950871361446</v>
      </c>
      <c r="J15" s="38">
        <f>H15</f>
        <v>3686491</v>
      </c>
      <c r="K15" s="51">
        <v>0</v>
      </c>
      <c r="L15" s="38">
        <f>J15+K15</f>
        <v>3686491</v>
      </c>
      <c r="M15" s="105">
        <f>L15*100/15649935</f>
        <v>23.555950871361446</v>
      </c>
      <c r="N15" s="38">
        <v>0</v>
      </c>
      <c r="O15" s="105">
        <f>(H15+N15)*100/15649935</f>
        <v>23.555950871361446</v>
      </c>
      <c r="P15" s="33">
        <v>0</v>
      </c>
      <c r="Q15" s="112">
        <v>0</v>
      </c>
      <c r="R15" s="33">
        <v>0</v>
      </c>
      <c r="S15" s="112">
        <v>0</v>
      </c>
      <c r="T15" s="38">
        <f>H15</f>
        <v>3686491</v>
      </c>
    </row>
    <row r="16" spans="1:21" ht="31.5">
      <c r="A16" s="132" t="s">
        <v>162</v>
      </c>
      <c r="B16" s="162" t="s">
        <v>195</v>
      </c>
      <c r="C16" s="38" t="s">
        <v>194</v>
      </c>
      <c r="D16" s="51">
        <v>1</v>
      </c>
      <c r="E16" s="38">
        <v>350000</v>
      </c>
      <c r="F16" s="38">
        <v>0</v>
      </c>
      <c r="G16" s="38">
        <v>0</v>
      </c>
      <c r="H16" s="38">
        <f>E16+F16+G16</f>
        <v>350000</v>
      </c>
      <c r="I16" s="105">
        <f>H16*100/15649935</f>
        <v>2.2364310139307286</v>
      </c>
      <c r="J16" s="38">
        <f>H16</f>
        <v>350000</v>
      </c>
      <c r="K16" s="51">
        <v>0</v>
      </c>
      <c r="L16" s="38">
        <f>J16+K16</f>
        <v>350000</v>
      </c>
      <c r="M16" s="105">
        <f>L16*100/15649935</f>
        <v>2.2364310139307286</v>
      </c>
      <c r="N16" s="38">
        <v>0</v>
      </c>
      <c r="O16" s="105">
        <f>(H16+N16)*100/15649935</f>
        <v>2.2364310139307286</v>
      </c>
      <c r="P16" s="33">
        <v>0</v>
      </c>
      <c r="Q16" s="112">
        <v>0</v>
      </c>
      <c r="R16" s="33">
        <v>0</v>
      </c>
      <c r="S16" s="112">
        <v>0</v>
      </c>
      <c r="T16" s="38">
        <f>H16</f>
        <v>350000</v>
      </c>
      <c r="U16" s="1"/>
    </row>
    <row r="17" spans="1:20">
      <c r="A17" s="169" t="s">
        <v>170</v>
      </c>
      <c r="B17" s="38" t="s">
        <v>180</v>
      </c>
      <c r="C17" s="38" t="s">
        <v>181</v>
      </c>
      <c r="D17" s="51">
        <v>1</v>
      </c>
      <c r="E17" s="38">
        <v>97237</v>
      </c>
      <c r="F17" s="38">
        <v>0</v>
      </c>
      <c r="G17" s="38">
        <v>0</v>
      </c>
      <c r="H17" s="38">
        <f>E17+F17+G17</f>
        <v>97237</v>
      </c>
      <c r="I17" s="105">
        <f>H17*100/15649935</f>
        <v>0.62132526429023505</v>
      </c>
      <c r="J17" s="38">
        <f>H17</f>
        <v>97237</v>
      </c>
      <c r="K17" s="51">
        <v>0</v>
      </c>
      <c r="L17" s="38">
        <f>J17+K17</f>
        <v>97237</v>
      </c>
      <c r="M17" s="105">
        <f>L17*100/15649935</f>
        <v>0.62132526429023505</v>
      </c>
      <c r="N17" s="38">
        <v>0</v>
      </c>
      <c r="O17" s="105">
        <f>(H17+N17)*100/15649935</f>
        <v>0.62132526429023505</v>
      </c>
      <c r="P17" s="33">
        <v>0</v>
      </c>
      <c r="Q17" s="112">
        <v>0</v>
      </c>
      <c r="R17" s="33">
        <v>0</v>
      </c>
      <c r="S17" s="112">
        <v>0</v>
      </c>
      <c r="T17" s="38">
        <f>H17</f>
        <v>97237</v>
      </c>
    </row>
    <row r="18" spans="1:20">
      <c r="A18" s="170" t="s">
        <v>171</v>
      </c>
      <c r="B18" s="38" t="s">
        <v>182</v>
      </c>
      <c r="C18" s="38" t="s">
        <v>183</v>
      </c>
      <c r="D18" s="160">
        <v>1</v>
      </c>
      <c r="E18" s="38">
        <v>47500</v>
      </c>
      <c r="F18" s="38">
        <v>0</v>
      </c>
      <c r="G18" s="38">
        <v>0</v>
      </c>
      <c r="H18" s="38">
        <f>E18+F18+G18</f>
        <v>47500</v>
      </c>
      <c r="I18" s="105">
        <f>H18*100/15649935</f>
        <v>0.30351563760488465</v>
      </c>
      <c r="J18" s="38">
        <f>H18</f>
        <v>47500</v>
      </c>
      <c r="K18" s="51">
        <v>0</v>
      </c>
      <c r="L18" s="38">
        <f>J18+K18</f>
        <v>47500</v>
      </c>
      <c r="M18" s="105">
        <f>L18*100/15649935</f>
        <v>0.30351563760488465</v>
      </c>
      <c r="N18" s="38">
        <v>0</v>
      </c>
      <c r="O18" s="105">
        <f>(H18+N18)*100/15649935</f>
        <v>0.30351563760488465</v>
      </c>
      <c r="P18" s="33">
        <v>0</v>
      </c>
      <c r="Q18" s="112">
        <v>0</v>
      </c>
      <c r="R18" s="33">
        <v>0</v>
      </c>
      <c r="S18" s="112">
        <v>0</v>
      </c>
      <c r="T18" s="38">
        <f>H18</f>
        <v>47500</v>
      </c>
    </row>
    <row r="19" spans="1:20" ht="15.75" customHeight="1">
      <c r="A19" s="253" t="s">
        <v>68</v>
      </c>
      <c r="B19" s="254"/>
      <c r="C19" s="69"/>
      <c r="D19" s="157">
        <f t="shared" ref="D19:T19" si="2">SUM(D8+D10+D11+D12)</f>
        <v>6</v>
      </c>
      <c r="E19" s="157">
        <f t="shared" si="2"/>
        <v>9169163</v>
      </c>
      <c r="F19" s="157">
        <f t="shared" si="2"/>
        <v>0</v>
      </c>
      <c r="G19" s="157">
        <f t="shared" si="2"/>
        <v>0</v>
      </c>
      <c r="H19" s="157">
        <f t="shared" si="2"/>
        <v>9169163</v>
      </c>
      <c r="I19" s="158">
        <f t="shared" si="2"/>
        <v>58.589144299960338</v>
      </c>
      <c r="J19" s="157">
        <f t="shared" ref="J19:L19" si="3">SUM(J8+J10+J11+J12)</f>
        <v>9169163</v>
      </c>
      <c r="K19" s="157">
        <f t="shared" si="2"/>
        <v>0</v>
      </c>
      <c r="L19" s="157">
        <f t="shared" si="3"/>
        <v>9169163</v>
      </c>
      <c r="M19" s="158">
        <f t="shared" ref="M19" si="4">SUM(M8+M10+M11+M12)</f>
        <v>58.589144299960338</v>
      </c>
      <c r="N19" s="157">
        <f t="shared" si="2"/>
        <v>0</v>
      </c>
      <c r="O19" s="158">
        <f t="shared" si="2"/>
        <v>58.589144299960338</v>
      </c>
      <c r="P19" s="157">
        <f t="shared" si="2"/>
        <v>0</v>
      </c>
      <c r="Q19" s="158">
        <f t="shared" si="2"/>
        <v>0</v>
      </c>
      <c r="R19" s="157">
        <f t="shared" si="2"/>
        <v>0</v>
      </c>
      <c r="S19" s="158">
        <f t="shared" si="2"/>
        <v>0</v>
      </c>
      <c r="T19" s="157">
        <f t="shared" si="2"/>
        <v>9169163</v>
      </c>
    </row>
    <row r="20" spans="1:20">
      <c r="A20" s="44" t="s">
        <v>142</v>
      </c>
      <c r="B20" s="53" t="s">
        <v>69</v>
      </c>
      <c r="C20" s="45"/>
      <c r="D20" s="45"/>
      <c r="E20" s="45"/>
      <c r="F20" s="45"/>
      <c r="G20" s="45"/>
      <c r="H20" s="45"/>
      <c r="I20" s="104"/>
      <c r="J20" s="45"/>
      <c r="K20" s="50"/>
      <c r="L20" s="45"/>
      <c r="M20" s="104"/>
      <c r="N20" s="45"/>
      <c r="O20" s="45"/>
      <c r="P20" s="47"/>
      <c r="Q20" s="111"/>
      <c r="R20" s="47"/>
      <c r="S20" s="111"/>
      <c r="T20" s="49"/>
    </row>
    <row r="21" spans="1:20" ht="47.25">
      <c r="A21" s="138" t="s">
        <v>28</v>
      </c>
      <c r="B21" s="133" t="s">
        <v>70</v>
      </c>
      <c r="C21" s="34"/>
      <c r="D21" s="34">
        <v>0</v>
      </c>
      <c r="E21" s="34">
        <v>0</v>
      </c>
      <c r="F21" s="34">
        <v>0</v>
      </c>
      <c r="G21" s="34">
        <v>0</v>
      </c>
      <c r="H21" s="34">
        <v>0</v>
      </c>
      <c r="I21" s="134">
        <f>H21*100/15649935</f>
        <v>0</v>
      </c>
      <c r="J21" s="34">
        <v>0</v>
      </c>
      <c r="K21" s="135">
        <v>0</v>
      </c>
      <c r="L21" s="34">
        <v>0</v>
      </c>
      <c r="M21" s="134">
        <f>L21*100/15649935</f>
        <v>0</v>
      </c>
      <c r="N21" s="34">
        <v>0</v>
      </c>
      <c r="O21" s="105">
        <f>(H21+N21)*100/15649935</f>
        <v>0</v>
      </c>
      <c r="P21" s="136">
        <v>0</v>
      </c>
      <c r="Q21" s="137">
        <v>0</v>
      </c>
      <c r="R21" s="136">
        <v>0</v>
      </c>
      <c r="S21" s="137">
        <v>0</v>
      </c>
      <c r="T21" s="139">
        <v>0</v>
      </c>
    </row>
    <row r="22" spans="1:20">
      <c r="A22" s="138" t="s">
        <v>30</v>
      </c>
      <c r="B22" s="135" t="s">
        <v>71</v>
      </c>
      <c r="C22" s="34"/>
      <c r="D22" s="34">
        <v>0</v>
      </c>
      <c r="E22" s="34">
        <v>0</v>
      </c>
      <c r="F22" s="34">
        <v>0</v>
      </c>
      <c r="G22" s="34">
        <v>0</v>
      </c>
      <c r="H22" s="34">
        <v>0</v>
      </c>
      <c r="I22" s="134">
        <f>H22*100/15649935</f>
        <v>0</v>
      </c>
      <c r="J22" s="34">
        <v>0</v>
      </c>
      <c r="K22" s="135">
        <v>0</v>
      </c>
      <c r="L22" s="34">
        <v>0</v>
      </c>
      <c r="M22" s="134">
        <f>L22*100/15649935</f>
        <v>0</v>
      </c>
      <c r="N22" s="34">
        <v>0</v>
      </c>
      <c r="O22" s="105">
        <f>(H22+N22)*100/15649935</f>
        <v>0</v>
      </c>
      <c r="P22" s="136">
        <v>0</v>
      </c>
      <c r="Q22" s="137">
        <v>0</v>
      </c>
      <c r="R22" s="136">
        <v>0</v>
      </c>
      <c r="S22" s="137">
        <v>0</v>
      </c>
      <c r="T22" s="139">
        <v>0</v>
      </c>
    </row>
    <row r="23" spans="1:20">
      <c r="A23" s="138" t="s">
        <v>65</v>
      </c>
      <c r="B23" s="135" t="s">
        <v>72</v>
      </c>
      <c r="C23" s="34"/>
      <c r="D23" s="34">
        <v>0</v>
      </c>
      <c r="E23" s="34">
        <v>0</v>
      </c>
      <c r="F23" s="34">
        <v>0</v>
      </c>
      <c r="G23" s="34">
        <v>0</v>
      </c>
      <c r="H23" s="34">
        <v>0</v>
      </c>
      <c r="I23" s="134">
        <f>H23*100/15649935</f>
        <v>0</v>
      </c>
      <c r="J23" s="34">
        <v>0</v>
      </c>
      <c r="K23" s="135">
        <v>0</v>
      </c>
      <c r="L23" s="34">
        <v>0</v>
      </c>
      <c r="M23" s="134">
        <f>L23*100/15649935</f>
        <v>0</v>
      </c>
      <c r="N23" s="34">
        <v>0</v>
      </c>
      <c r="O23" s="105">
        <f>(H23+N23)*100/15649935</f>
        <v>0</v>
      </c>
      <c r="P23" s="136">
        <v>0</v>
      </c>
      <c r="Q23" s="137">
        <v>0</v>
      </c>
      <c r="R23" s="136">
        <v>0</v>
      </c>
      <c r="S23" s="137">
        <v>0</v>
      </c>
      <c r="T23" s="139">
        <v>0</v>
      </c>
    </row>
    <row r="24" spans="1:20" ht="35.25" customHeight="1">
      <c r="A24" s="138" t="s">
        <v>67</v>
      </c>
      <c r="B24" s="133" t="s">
        <v>73</v>
      </c>
      <c r="C24" s="34"/>
      <c r="D24" s="34">
        <v>0</v>
      </c>
      <c r="E24" s="34">
        <v>0</v>
      </c>
      <c r="F24" s="34">
        <v>0</v>
      </c>
      <c r="G24" s="34">
        <v>0</v>
      </c>
      <c r="H24" s="34">
        <v>0</v>
      </c>
      <c r="I24" s="134">
        <f>H24*100/15649935</f>
        <v>0</v>
      </c>
      <c r="J24" s="34">
        <v>0</v>
      </c>
      <c r="K24" s="135">
        <v>0</v>
      </c>
      <c r="L24" s="34">
        <v>0</v>
      </c>
      <c r="M24" s="134">
        <f>L24*100/15649935</f>
        <v>0</v>
      </c>
      <c r="N24" s="34">
        <v>0</v>
      </c>
      <c r="O24" s="105">
        <f>(H24+N24)*100/15649935</f>
        <v>0</v>
      </c>
      <c r="P24" s="136">
        <v>0</v>
      </c>
      <c r="Q24" s="137">
        <v>0</v>
      </c>
      <c r="R24" s="136">
        <v>0</v>
      </c>
      <c r="S24" s="137">
        <v>0</v>
      </c>
      <c r="T24" s="139">
        <v>0</v>
      </c>
    </row>
    <row r="25" spans="1:20" ht="15.75" customHeight="1">
      <c r="A25" s="138" t="s">
        <v>165</v>
      </c>
      <c r="B25" s="135" t="s">
        <v>74</v>
      </c>
      <c r="C25" s="34"/>
      <c r="D25" s="34">
        <v>0</v>
      </c>
      <c r="E25" s="34">
        <v>0</v>
      </c>
      <c r="F25" s="34">
        <v>0</v>
      </c>
      <c r="G25" s="34">
        <v>0</v>
      </c>
      <c r="H25" s="34">
        <v>0</v>
      </c>
      <c r="I25" s="134">
        <f>H25*100/15649935</f>
        <v>0</v>
      </c>
      <c r="J25" s="34">
        <v>0</v>
      </c>
      <c r="K25" s="135">
        <v>0</v>
      </c>
      <c r="L25" s="34">
        <v>0</v>
      </c>
      <c r="M25" s="134">
        <f>L25*100/15649935</f>
        <v>0</v>
      </c>
      <c r="N25" s="34">
        <v>0</v>
      </c>
      <c r="O25" s="105">
        <f>(H25+N25)*100/15649935</f>
        <v>0</v>
      </c>
      <c r="P25" s="136">
        <v>0</v>
      </c>
      <c r="Q25" s="137">
        <v>0</v>
      </c>
      <c r="R25" s="136">
        <v>0</v>
      </c>
      <c r="S25" s="137">
        <v>0</v>
      </c>
      <c r="T25" s="139">
        <v>0</v>
      </c>
    </row>
    <row r="26" spans="1:20" ht="15.75" customHeight="1">
      <c r="A26" s="264" t="s">
        <v>75</v>
      </c>
      <c r="B26" s="254"/>
      <c r="C26" s="69"/>
      <c r="D26" s="69">
        <f t="shared" ref="D26:T26" si="5">D21+D22+D23+D24+D25</f>
        <v>0</v>
      </c>
      <c r="E26" s="69">
        <f t="shared" si="5"/>
        <v>0</v>
      </c>
      <c r="F26" s="69">
        <f t="shared" si="5"/>
        <v>0</v>
      </c>
      <c r="G26" s="69">
        <f t="shared" si="5"/>
        <v>0</v>
      </c>
      <c r="H26" s="69">
        <f t="shared" si="5"/>
        <v>0</v>
      </c>
      <c r="I26" s="106">
        <f t="shared" si="5"/>
        <v>0</v>
      </c>
      <c r="J26" s="69">
        <f t="shared" ref="J26:L26" si="6">J21+J22+J23+J24+J25</f>
        <v>0</v>
      </c>
      <c r="K26" s="69">
        <f t="shared" si="5"/>
        <v>0</v>
      </c>
      <c r="L26" s="69">
        <f t="shared" si="6"/>
        <v>0</v>
      </c>
      <c r="M26" s="106">
        <f t="shared" ref="M26" si="7">M21+M22+M23+M24+M25</f>
        <v>0</v>
      </c>
      <c r="N26" s="69">
        <f t="shared" si="5"/>
        <v>0</v>
      </c>
      <c r="O26" s="106">
        <f t="shared" si="5"/>
        <v>0</v>
      </c>
      <c r="P26" s="69">
        <f t="shared" si="5"/>
        <v>0</v>
      </c>
      <c r="Q26" s="106">
        <f t="shared" si="5"/>
        <v>0</v>
      </c>
      <c r="R26" s="69">
        <f t="shared" si="5"/>
        <v>0</v>
      </c>
      <c r="S26" s="106">
        <f t="shared" si="5"/>
        <v>0</v>
      </c>
      <c r="T26" s="69">
        <f t="shared" si="5"/>
        <v>0</v>
      </c>
    </row>
    <row r="27" spans="1:20" ht="48.75" customHeight="1">
      <c r="A27" s="246" t="s">
        <v>76</v>
      </c>
      <c r="B27" s="247"/>
      <c r="C27" s="124"/>
      <c r="D27" s="124">
        <f t="shared" ref="D27:T27" si="8">D19+D26</f>
        <v>6</v>
      </c>
      <c r="E27" s="124">
        <f t="shared" si="8"/>
        <v>9169163</v>
      </c>
      <c r="F27" s="124">
        <f t="shared" si="8"/>
        <v>0</v>
      </c>
      <c r="G27" s="124">
        <f t="shared" si="8"/>
        <v>0</v>
      </c>
      <c r="H27" s="124">
        <f t="shared" si="8"/>
        <v>9169163</v>
      </c>
      <c r="I27" s="125">
        <f t="shared" si="8"/>
        <v>58.589144299960338</v>
      </c>
      <c r="J27" s="124">
        <f t="shared" ref="J27:L27" si="9">J19+J26</f>
        <v>9169163</v>
      </c>
      <c r="K27" s="124">
        <f t="shared" si="8"/>
        <v>0</v>
      </c>
      <c r="L27" s="124">
        <f t="shared" si="9"/>
        <v>9169163</v>
      </c>
      <c r="M27" s="125">
        <f t="shared" ref="M27" si="10">M19+M26</f>
        <v>58.589144299960338</v>
      </c>
      <c r="N27" s="124">
        <f t="shared" si="8"/>
        <v>0</v>
      </c>
      <c r="O27" s="125">
        <f t="shared" si="8"/>
        <v>58.589144299960338</v>
      </c>
      <c r="P27" s="124">
        <f t="shared" si="8"/>
        <v>0</v>
      </c>
      <c r="Q27" s="125">
        <f t="shared" si="8"/>
        <v>0</v>
      </c>
      <c r="R27" s="124">
        <f t="shared" si="8"/>
        <v>0</v>
      </c>
      <c r="S27" s="125">
        <f t="shared" si="8"/>
        <v>0</v>
      </c>
      <c r="T27" s="124">
        <f t="shared" si="8"/>
        <v>9169163</v>
      </c>
    </row>
    <row r="28" spans="1:20">
      <c r="A28" s="70" t="s">
        <v>77</v>
      </c>
      <c r="B28" s="46"/>
      <c r="C28" s="46"/>
      <c r="D28" s="46"/>
      <c r="E28" s="46"/>
      <c r="F28" s="46"/>
      <c r="G28" s="46"/>
      <c r="H28" s="46"/>
      <c r="I28" s="107"/>
      <c r="J28" s="46"/>
      <c r="K28" s="46"/>
      <c r="L28" s="46"/>
      <c r="M28" s="46"/>
      <c r="N28" s="46"/>
      <c r="O28" s="46"/>
      <c r="P28" s="46"/>
      <c r="Q28" s="107"/>
      <c r="R28" s="46"/>
      <c r="S28" s="107"/>
      <c r="T28" s="49"/>
    </row>
    <row r="29" spans="1:20">
      <c r="A29" s="155" t="s">
        <v>174</v>
      </c>
      <c r="B29" s="156"/>
      <c r="C29" s="36"/>
      <c r="D29" s="36"/>
      <c r="E29" s="36"/>
      <c r="F29" s="36"/>
      <c r="G29" s="36"/>
      <c r="H29" s="36"/>
      <c r="I29" s="108"/>
      <c r="J29" s="36"/>
      <c r="K29" s="36"/>
      <c r="L29" s="36"/>
      <c r="M29" s="36"/>
      <c r="N29" s="36"/>
      <c r="O29" s="36"/>
      <c r="P29" s="36"/>
      <c r="Q29" s="108"/>
      <c r="R29" s="36"/>
      <c r="S29" s="108"/>
      <c r="T29" s="37"/>
    </row>
    <row r="30" spans="1:20">
      <c r="A30" s="71" t="s">
        <v>78</v>
      </c>
      <c r="B30" s="46"/>
      <c r="C30" s="46"/>
      <c r="D30" s="46"/>
      <c r="E30" s="46"/>
      <c r="F30" s="46"/>
      <c r="G30" s="46"/>
      <c r="H30" s="46"/>
      <c r="I30" s="107"/>
      <c r="J30" s="46"/>
      <c r="K30" s="46"/>
      <c r="L30" s="46"/>
      <c r="M30" s="46"/>
      <c r="N30" s="46"/>
      <c r="O30" s="46"/>
      <c r="P30" s="46"/>
      <c r="Q30" s="107"/>
      <c r="R30" s="46"/>
      <c r="S30" s="107"/>
      <c r="T30" s="49"/>
    </row>
    <row r="31" spans="1:20">
      <c r="A31" s="72" t="s">
        <v>141</v>
      </c>
      <c r="B31" s="73" t="s">
        <v>143</v>
      </c>
      <c r="C31" s="32"/>
      <c r="D31" s="32"/>
      <c r="E31" s="32"/>
      <c r="F31" s="32"/>
      <c r="G31" s="32"/>
      <c r="H31" s="32"/>
      <c r="I31" s="109"/>
      <c r="J31" s="32"/>
      <c r="K31" s="32"/>
      <c r="L31" s="32"/>
      <c r="M31" s="32"/>
      <c r="N31" s="32"/>
      <c r="O31" s="32"/>
      <c r="P31" s="32"/>
      <c r="Q31" s="109"/>
      <c r="R31" s="32"/>
      <c r="S31" s="109"/>
      <c r="T31" s="35"/>
    </row>
    <row r="32" spans="1:20">
      <c r="A32" s="72" t="s">
        <v>142</v>
      </c>
      <c r="B32" s="73" t="s">
        <v>144</v>
      </c>
      <c r="C32" s="32"/>
      <c r="D32" s="32"/>
      <c r="E32" s="32"/>
      <c r="F32" s="32"/>
      <c r="G32" s="32"/>
      <c r="H32" s="32"/>
      <c r="I32" s="109"/>
      <c r="J32" s="32"/>
      <c r="K32" s="32"/>
      <c r="L32" s="32"/>
      <c r="M32" s="32"/>
      <c r="N32" s="32"/>
      <c r="O32" s="32"/>
      <c r="P32" s="32"/>
      <c r="Q32" s="109"/>
      <c r="R32" s="32"/>
      <c r="S32" s="109"/>
      <c r="T32" s="35"/>
    </row>
    <row r="33" spans="1:20">
      <c r="A33" s="74"/>
      <c r="B33" s="36"/>
      <c r="C33" s="36"/>
      <c r="D33" s="36"/>
      <c r="E33" s="36"/>
      <c r="F33" s="36"/>
      <c r="G33" s="36"/>
      <c r="H33" s="36"/>
      <c r="I33" s="108"/>
      <c r="J33" s="36"/>
      <c r="K33" s="36"/>
      <c r="L33" s="36"/>
      <c r="M33" s="36"/>
      <c r="N33" s="36"/>
      <c r="O33" s="36"/>
      <c r="P33" s="36"/>
      <c r="Q33" s="108"/>
      <c r="R33" s="36"/>
      <c r="S33" s="108"/>
      <c r="T33" s="37"/>
    </row>
  </sheetData>
  <mergeCells count="24">
    <mergeCell ref="T4:T6"/>
    <mergeCell ref="P4:Q4"/>
    <mergeCell ref="R4:S4"/>
    <mergeCell ref="M5:M6"/>
    <mergeCell ref="A26:B26"/>
    <mergeCell ref="N4:N6"/>
    <mergeCell ref="O4:O6"/>
    <mergeCell ref="J5:L5"/>
    <mergeCell ref="A27:B27"/>
    <mergeCell ref="A3:A6"/>
    <mergeCell ref="B4:B6"/>
    <mergeCell ref="A19:B19"/>
    <mergeCell ref="A1:S1"/>
    <mergeCell ref="J3:M3"/>
    <mergeCell ref="J4:M4"/>
    <mergeCell ref="P3:Q3"/>
    <mergeCell ref="R3:S3"/>
    <mergeCell ref="C4:C6"/>
    <mergeCell ref="D4:D6"/>
    <mergeCell ref="E4:E6"/>
    <mergeCell ref="F4:F6"/>
    <mergeCell ref="G4:G6"/>
    <mergeCell ref="H4:H6"/>
    <mergeCell ref="I4:I6"/>
  </mergeCells>
  <printOptions horizontalCentered="1"/>
  <pageMargins left="0.5" right="0.25" top="0.5" bottom="0.5" header="0" footer="0.25"/>
  <pageSetup paperSize="5"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A22" zoomScale="85" zoomScaleNormal="85" workbookViewId="0">
      <selection activeCell="E34" sqref="E34"/>
    </sheetView>
  </sheetViews>
  <sheetFormatPr defaultRowHeight="15"/>
  <cols>
    <col min="1" max="1" width="5.7109375" style="219" customWidth="1"/>
    <col min="2" max="2" width="36.42578125" style="179" customWidth="1"/>
    <col min="3" max="3" width="15" style="219" customWidth="1"/>
    <col min="4" max="4" width="9.140625" style="179"/>
    <col min="5" max="7" width="22.85546875" style="179" customWidth="1"/>
    <col min="8" max="8" width="17.85546875" style="179" customWidth="1"/>
    <col min="9" max="9" width="17.85546875" style="221" customWidth="1"/>
    <col min="10" max="13" width="9.140625" style="179"/>
    <col min="14" max="14" width="30.5703125" style="179" customWidth="1"/>
    <col min="15" max="15" width="24.28515625" style="179" customWidth="1"/>
    <col min="16" max="19" width="9.140625" style="179"/>
    <col min="20" max="20" width="16" style="179" customWidth="1"/>
    <col min="21" max="16384" width="9.140625" style="179"/>
  </cols>
  <sheetData>
    <row r="1" spans="1:20" ht="15.75">
      <c r="A1" s="239" t="s">
        <v>79</v>
      </c>
      <c r="B1" s="239"/>
      <c r="C1" s="239"/>
      <c r="D1" s="239"/>
      <c r="E1" s="239"/>
      <c r="F1" s="239"/>
      <c r="G1" s="239"/>
      <c r="H1" s="239"/>
      <c r="I1" s="239"/>
      <c r="J1" s="239"/>
      <c r="K1" s="239"/>
      <c r="L1" s="239"/>
      <c r="M1" s="239"/>
      <c r="N1" s="239"/>
      <c r="O1" s="239"/>
      <c r="P1" s="239"/>
      <c r="Q1" s="239"/>
      <c r="R1" s="239"/>
      <c r="S1" s="239"/>
      <c r="T1" s="239"/>
    </row>
    <row r="3" spans="1:20" s="172" customFormat="1" ht="94.5">
      <c r="A3" s="248"/>
      <c r="B3" s="39" t="s">
        <v>136</v>
      </c>
      <c r="C3" s="39" t="s">
        <v>53</v>
      </c>
      <c r="D3" s="39" t="s">
        <v>145</v>
      </c>
      <c r="E3" s="39" t="s">
        <v>8</v>
      </c>
      <c r="F3" s="39" t="s">
        <v>55</v>
      </c>
      <c r="G3" s="39" t="s">
        <v>137</v>
      </c>
      <c r="H3" s="39" t="s">
        <v>13</v>
      </c>
      <c r="I3" s="180" t="s">
        <v>57</v>
      </c>
      <c r="J3" s="287" t="s">
        <v>15</v>
      </c>
      <c r="K3" s="287"/>
      <c r="L3" s="287"/>
      <c r="M3" s="287"/>
      <c r="N3" s="39" t="s">
        <v>129</v>
      </c>
      <c r="O3" s="39" t="s">
        <v>146</v>
      </c>
      <c r="P3" s="287" t="s">
        <v>19</v>
      </c>
      <c r="Q3" s="287"/>
      <c r="R3" s="287" t="s">
        <v>140</v>
      </c>
      <c r="S3" s="287"/>
      <c r="T3" s="39" t="s">
        <v>23</v>
      </c>
    </row>
    <row r="4" spans="1:20" s="172" customFormat="1" ht="15.75">
      <c r="A4" s="249"/>
      <c r="B4" s="278" t="s">
        <v>4</v>
      </c>
      <c r="C4" s="278" t="s">
        <v>6</v>
      </c>
      <c r="D4" s="278" t="s">
        <v>7</v>
      </c>
      <c r="E4" s="278" t="s">
        <v>9</v>
      </c>
      <c r="F4" s="278" t="s">
        <v>11</v>
      </c>
      <c r="G4" s="278" t="s">
        <v>12</v>
      </c>
      <c r="H4" s="278" t="s">
        <v>56</v>
      </c>
      <c r="I4" s="284" t="s">
        <v>138</v>
      </c>
      <c r="J4" s="287" t="s">
        <v>16</v>
      </c>
      <c r="K4" s="287"/>
      <c r="L4" s="287"/>
      <c r="M4" s="287"/>
      <c r="N4" s="278" t="s">
        <v>17</v>
      </c>
      <c r="O4" s="278" t="s">
        <v>58</v>
      </c>
      <c r="P4" s="276" t="s">
        <v>20</v>
      </c>
      <c r="Q4" s="277"/>
      <c r="R4" s="276" t="s">
        <v>22</v>
      </c>
      <c r="S4" s="277"/>
      <c r="T4" s="278" t="s">
        <v>24</v>
      </c>
    </row>
    <row r="5" spans="1:20" s="172" customFormat="1" ht="110.25">
      <c r="A5" s="249"/>
      <c r="B5" s="279"/>
      <c r="C5" s="279"/>
      <c r="D5" s="279"/>
      <c r="E5" s="279"/>
      <c r="F5" s="279"/>
      <c r="G5" s="279"/>
      <c r="H5" s="279"/>
      <c r="I5" s="285"/>
      <c r="J5" s="276" t="s">
        <v>25</v>
      </c>
      <c r="K5" s="283"/>
      <c r="L5" s="277"/>
      <c r="M5" s="281" t="s">
        <v>59</v>
      </c>
      <c r="N5" s="279"/>
      <c r="O5" s="279"/>
      <c r="P5" s="39" t="s">
        <v>27</v>
      </c>
      <c r="Q5" s="39" t="s">
        <v>29</v>
      </c>
      <c r="R5" s="39" t="s">
        <v>159</v>
      </c>
      <c r="S5" s="39" t="s">
        <v>157</v>
      </c>
      <c r="T5" s="279"/>
    </row>
    <row r="6" spans="1:20" s="172" customFormat="1" ht="15.75">
      <c r="A6" s="288"/>
      <c r="B6" s="280"/>
      <c r="C6" s="280"/>
      <c r="D6" s="280"/>
      <c r="E6" s="280"/>
      <c r="F6" s="280"/>
      <c r="G6" s="280"/>
      <c r="H6" s="280"/>
      <c r="I6" s="286"/>
      <c r="J6" s="39" t="s">
        <v>61</v>
      </c>
      <c r="K6" s="39" t="s">
        <v>139</v>
      </c>
      <c r="L6" s="181" t="s">
        <v>2</v>
      </c>
      <c r="M6" s="282"/>
      <c r="N6" s="280"/>
      <c r="O6" s="280"/>
      <c r="P6" s="39" t="s">
        <v>28</v>
      </c>
      <c r="Q6" s="39" t="s">
        <v>30</v>
      </c>
      <c r="R6" s="39" t="s">
        <v>28</v>
      </c>
      <c r="S6" s="39" t="s">
        <v>30</v>
      </c>
      <c r="T6" s="280"/>
    </row>
    <row r="7" spans="1:20">
      <c r="A7" s="182" t="s">
        <v>141</v>
      </c>
      <c r="B7" s="66" t="s">
        <v>80</v>
      </c>
      <c r="C7" s="173"/>
      <c r="D7" s="164"/>
      <c r="E7" s="164"/>
      <c r="F7" s="164"/>
      <c r="G7" s="164"/>
      <c r="H7" s="164"/>
      <c r="I7" s="183"/>
      <c r="J7" s="164"/>
      <c r="K7" s="164"/>
      <c r="L7" s="164"/>
      <c r="M7" s="164"/>
      <c r="N7" s="184"/>
      <c r="O7" s="185"/>
      <c r="P7" s="164"/>
      <c r="Q7" s="164"/>
      <c r="R7" s="270"/>
      <c r="S7" s="271"/>
      <c r="T7" s="164"/>
    </row>
    <row r="8" spans="1:20">
      <c r="A8" s="140" t="s">
        <v>0</v>
      </c>
      <c r="B8" s="146" t="s">
        <v>163</v>
      </c>
      <c r="C8" s="176"/>
      <c r="D8" s="141">
        <v>0</v>
      </c>
      <c r="E8" s="141">
        <v>0</v>
      </c>
      <c r="F8" s="141">
        <v>0</v>
      </c>
      <c r="G8" s="141">
        <v>0</v>
      </c>
      <c r="H8" s="141">
        <f t="shared" ref="H8:H14" si="0">E8+F8+G8</f>
        <v>0</v>
      </c>
      <c r="I8" s="142">
        <f t="shared" ref="I8:I16" si="1">H8*100/15649935</f>
        <v>0</v>
      </c>
      <c r="J8" s="141">
        <v>0</v>
      </c>
      <c r="K8" s="141">
        <v>0</v>
      </c>
      <c r="L8" s="141">
        <v>0</v>
      </c>
      <c r="M8" s="142">
        <f t="shared" ref="M8:M19" si="2">(J8+K8)/15649935*100</f>
        <v>0</v>
      </c>
      <c r="N8" s="143">
        <v>0</v>
      </c>
      <c r="O8" s="144">
        <f t="shared" ref="O8:O19" si="3">(H8+N8)/15649935*100</f>
        <v>0</v>
      </c>
      <c r="P8" s="141">
        <v>0</v>
      </c>
      <c r="Q8" s="142">
        <v>0</v>
      </c>
      <c r="R8" s="274" t="s">
        <v>3</v>
      </c>
      <c r="S8" s="275"/>
      <c r="T8" s="141">
        <v>0</v>
      </c>
    </row>
    <row r="9" spans="1:20">
      <c r="A9" s="140" t="s">
        <v>1</v>
      </c>
      <c r="B9" s="141" t="s">
        <v>81</v>
      </c>
      <c r="C9" s="176"/>
      <c r="D9" s="141">
        <v>0</v>
      </c>
      <c r="E9" s="141">
        <v>0</v>
      </c>
      <c r="F9" s="141">
        <v>0</v>
      </c>
      <c r="G9" s="141">
        <v>0</v>
      </c>
      <c r="H9" s="141">
        <f t="shared" si="0"/>
        <v>0</v>
      </c>
      <c r="I9" s="142">
        <f t="shared" si="1"/>
        <v>0</v>
      </c>
      <c r="J9" s="141">
        <v>0</v>
      </c>
      <c r="K9" s="141">
        <v>0</v>
      </c>
      <c r="L9" s="141">
        <v>0</v>
      </c>
      <c r="M9" s="142">
        <f t="shared" si="2"/>
        <v>0</v>
      </c>
      <c r="N9" s="143">
        <v>0</v>
      </c>
      <c r="O9" s="144">
        <f t="shared" si="3"/>
        <v>0</v>
      </c>
      <c r="P9" s="141">
        <v>0</v>
      </c>
      <c r="Q9" s="142">
        <v>0</v>
      </c>
      <c r="R9" s="274" t="s">
        <v>3</v>
      </c>
      <c r="S9" s="275"/>
      <c r="T9" s="145">
        <v>0</v>
      </c>
    </row>
    <row r="10" spans="1:20" ht="19.5" customHeight="1">
      <c r="A10" s="140" t="s">
        <v>82</v>
      </c>
      <c r="B10" s="146" t="s">
        <v>83</v>
      </c>
      <c r="C10" s="176"/>
      <c r="D10" s="141">
        <v>0</v>
      </c>
      <c r="E10" s="141">
        <v>0</v>
      </c>
      <c r="F10" s="141">
        <v>0</v>
      </c>
      <c r="G10" s="141">
        <v>0</v>
      </c>
      <c r="H10" s="141">
        <f t="shared" si="0"/>
        <v>0</v>
      </c>
      <c r="I10" s="142">
        <f t="shared" si="1"/>
        <v>0</v>
      </c>
      <c r="J10" s="141">
        <v>0</v>
      </c>
      <c r="K10" s="141">
        <v>0</v>
      </c>
      <c r="L10" s="141">
        <v>0</v>
      </c>
      <c r="M10" s="142">
        <f t="shared" si="2"/>
        <v>0</v>
      </c>
      <c r="N10" s="143">
        <v>0</v>
      </c>
      <c r="O10" s="144">
        <f t="shared" si="3"/>
        <v>0</v>
      </c>
      <c r="P10" s="141">
        <v>0</v>
      </c>
      <c r="Q10" s="142">
        <v>0</v>
      </c>
      <c r="R10" s="274" t="s">
        <v>3</v>
      </c>
      <c r="S10" s="275"/>
      <c r="T10" s="141">
        <v>0</v>
      </c>
    </row>
    <row r="11" spans="1:20">
      <c r="A11" s="140" t="s">
        <v>84</v>
      </c>
      <c r="B11" s="146" t="s">
        <v>85</v>
      </c>
      <c r="C11" s="176"/>
      <c r="D11" s="141">
        <v>0</v>
      </c>
      <c r="E11" s="141">
        <v>0</v>
      </c>
      <c r="F11" s="141">
        <v>0</v>
      </c>
      <c r="G11" s="141">
        <v>0</v>
      </c>
      <c r="H11" s="141">
        <f t="shared" si="0"/>
        <v>0</v>
      </c>
      <c r="I11" s="142">
        <f t="shared" si="1"/>
        <v>0</v>
      </c>
      <c r="J11" s="141">
        <v>0</v>
      </c>
      <c r="K11" s="141">
        <v>0</v>
      </c>
      <c r="L11" s="141">
        <v>0</v>
      </c>
      <c r="M11" s="142">
        <f t="shared" si="2"/>
        <v>0</v>
      </c>
      <c r="N11" s="143">
        <v>0</v>
      </c>
      <c r="O11" s="144">
        <f t="shared" si="3"/>
        <v>0</v>
      </c>
      <c r="P11" s="141">
        <v>0</v>
      </c>
      <c r="Q11" s="142">
        <v>0</v>
      </c>
      <c r="R11" s="274" t="s">
        <v>3</v>
      </c>
      <c r="S11" s="275"/>
      <c r="T11" s="141">
        <v>0</v>
      </c>
    </row>
    <row r="12" spans="1:20" ht="30" customHeight="1">
      <c r="A12" s="140" t="s">
        <v>86</v>
      </c>
      <c r="B12" s="146" t="s">
        <v>87</v>
      </c>
      <c r="C12" s="176"/>
      <c r="D12" s="141">
        <v>0</v>
      </c>
      <c r="E12" s="141">
        <v>0</v>
      </c>
      <c r="F12" s="141">
        <v>0</v>
      </c>
      <c r="G12" s="141">
        <v>0</v>
      </c>
      <c r="H12" s="141">
        <f t="shared" si="0"/>
        <v>0</v>
      </c>
      <c r="I12" s="142">
        <f t="shared" si="1"/>
        <v>0</v>
      </c>
      <c r="J12" s="141">
        <v>0</v>
      </c>
      <c r="K12" s="141">
        <v>0</v>
      </c>
      <c r="L12" s="141">
        <v>0</v>
      </c>
      <c r="M12" s="142">
        <f t="shared" si="2"/>
        <v>0</v>
      </c>
      <c r="N12" s="143">
        <v>0</v>
      </c>
      <c r="O12" s="144">
        <f t="shared" si="3"/>
        <v>0</v>
      </c>
      <c r="P12" s="141">
        <v>0</v>
      </c>
      <c r="Q12" s="142">
        <v>0</v>
      </c>
      <c r="R12" s="274" t="s">
        <v>3</v>
      </c>
      <c r="S12" s="275"/>
      <c r="T12" s="141">
        <v>0</v>
      </c>
    </row>
    <row r="13" spans="1:20">
      <c r="A13" s="140" t="s">
        <v>88</v>
      </c>
      <c r="B13" s="147" t="s">
        <v>89</v>
      </c>
      <c r="C13" s="176"/>
      <c r="D13" s="141">
        <v>0</v>
      </c>
      <c r="E13" s="141">
        <v>0</v>
      </c>
      <c r="F13" s="141">
        <v>0</v>
      </c>
      <c r="G13" s="141">
        <v>0</v>
      </c>
      <c r="H13" s="141">
        <f t="shared" si="0"/>
        <v>0</v>
      </c>
      <c r="I13" s="142">
        <f t="shared" si="1"/>
        <v>0</v>
      </c>
      <c r="J13" s="141">
        <v>0</v>
      </c>
      <c r="K13" s="141">
        <v>0</v>
      </c>
      <c r="L13" s="141">
        <v>0</v>
      </c>
      <c r="M13" s="142">
        <f t="shared" si="2"/>
        <v>0</v>
      </c>
      <c r="N13" s="143">
        <v>0</v>
      </c>
      <c r="O13" s="144">
        <f t="shared" si="3"/>
        <v>0</v>
      </c>
      <c r="P13" s="141">
        <v>0</v>
      </c>
      <c r="Q13" s="142">
        <v>0</v>
      </c>
      <c r="R13" s="274" t="s">
        <v>3</v>
      </c>
      <c r="S13" s="275"/>
      <c r="T13" s="141">
        <v>0</v>
      </c>
    </row>
    <row r="14" spans="1:20">
      <c r="A14" s="140" t="s">
        <v>90</v>
      </c>
      <c r="B14" s="141" t="s">
        <v>91</v>
      </c>
      <c r="C14" s="176"/>
      <c r="D14" s="141">
        <v>0</v>
      </c>
      <c r="E14" s="141">
        <v>0</v>
      </c>
      <c r="F14" s="141">
        <v>0</v>
      </c>
      <c r="G14" s="141">
        <v>0</v>
      </c>
      <c r="H14" s="141">
        <f t="shared" si="0"/>
        <v>0</v>
      </c>
      <c r="I14" s="142">
        <f t="shared" si="1"/>
        <v>0</v>
      </c>
      <c r="J14" s="141">
        <v>0</v>
      </c>
      <c r="K14" s="141">
        <v>0</v>
      </c>
      <c r="L14" s="141">
        <v>0</v>
      </c>
      <c r="M14" s="142">
        <f t="shared" si="2"/>
        <v>0</v>
      </c>
      <c r="N14" s="148"/>
      <c r="O14" s="144">
        <f t="shared" si="3"/>
        <v>0</v>
      </c>
      <c r="P14" s="141">
        <v>0</v>
      </c>
      <c r="Q14" s="142">
        <v>0</v>
      </c>
      <c r="R14" s="274" t="s">
        <v>3</v>
      </c>
      <c r="S14" s="275"/>
      <c r="T14" s="141">
        <v>0</v>
      </c>
    </row>
    <row r="15" spans="1:20">
      <c r="A15" s="140" t="s">
        <v>92</v>
      </c>
      <c r="B15" s="146" t="s">
        <v>93</v>
      </c>
      <c r="C15" s="176"/>
      <c r="D15" s="141">
        <v>0</v>
      </c>
      <c r="E15" s="141">
        <v>0</v>
      </c>
      <c r="F15" s="141">
        <v>0</v>
      </c>
      <c r="G15" s="141">
        <v>0</v>
      </c>
      <c r="H15" s="141">
        <f>E15+F15+G15</f>
        <v>0</v>
      </c>
      <c r="I15" s="142">
        <f t="shared" si="1"/>
        <v>0</v>
      </c>
      <c r="J15" s="141">
        <v>0</v>
      </c>
      <c r="K15" s="141">
        <v>0</v>
      </c>
      <c r="L15" s="141">
        <v>0</v>
      </c>
      <c r="M15" s="142">
        <f t="shared" si="2"/>
        <v>0</v>
      </c>
      <c r="N15" s="143">
        <v>0</v>
      </c>
      <c r="O15" s="144">
        <f t="shared" si="3"/>
        <v>0</v>
      </c>
      <c r="P15" s="141">
        <v>0</v>
      </c>
      <c r="Q15" s="142">
        <v>0</v>
      </c>
      <c r="R15" s="274" t="s">
        <v>3</v>
      </c>
      <c r="S15" s="275"/>
      <c r="T15" s="141">
        <v>0</v>
      </c>
    </row>
    <row r="16" spans="1:20">
      <c r="A16" s="140" t="s">
        <v>94</v>
      </c>
      <c r="B16" s="141" t="s">
        <v>95</v>
      </c>
      <c r="C16" s="176"/>
      <c r="D16" s="141">
        <v>0</v>
      </c>
      <c r="E16" s="141">
        <v>0</v>
      </c>
      <c r="F16" s="141">
        <v>0</v>
      </c>
      <c r="G16" s="141">
        <v>0</v>
      </c>
      <c r="H16" s="141">
        <f>E16+F16+G16</f>
        <v>0</v>
      </c>
      <c r="I16" s="142">
        <f t="shared" si="1"/>
        <v>0</v>
      </c>
      <c r="J16" s="141">
        <v>0</v>
      </c>
      <c r="K16" s="141">
        <v>0</v>
      </c>
      <c r="L16" s="141">
        <v>0</v>
      </c>
      <c r="M16" s="142">
        <f t="shared" si="2"/>
        <v>0</v>
      </c>
      <c r="N16" s="143">
        <v>0</v>
      </c>
      <c r="O16" s="144">
        <f t="shared" si="3"/>
        <v>0</v>
      </c>
      <c r="P16" s="141">
        <v>0</v>
      </c>
      <c r="Q16" s="142">
        <v>0</v>
      </c>
      <c r="R16" s="274" t="s">
        <v>3</v>
      </c>
      <c r="S16" s="275"/>
      <c r="T16" s="141">
        <v>0</v>
      </c>
    </row>
    <row r="17" spans="1:20">
      <c r="A17" s="274" t="s">
        <v>96</v>
      </c>
      <c r="B17" s="275"/>
      <c r="C17" s="186"/>
      <c r="D17" s="149">
        <f>SUM(D8+D9+D12+D13+D14)</f>
        <v>0</v>
      </c>
      <c r="E17" s="149">
        <f>SUM(E8+E9+E12+E13+E14)</f>
        <v>0</v>
      </c>
      <c r="F17" s="149">
        <f t="shared" ref="F17:L17" si="4">SUM(F8+F9+F10+F11+F12+F13+F14+F15)</f>
        <v>0</v>
      </c>
      <c r="G17" s="149">
        <f t="shared" si="4"/>
        <v>0</v>
      </c>
      <c r="H17" s="149">
        <f t="shared" si="4"/>
        <v>0</v>
      </c>
      <c r="I17" s="150">
        <f t="shared" si="4"/>
        <v>0</v>
      </c>
      <c r="J17" s="149">
        <f t="shared" si="4"/>
        <v>0</v>
      </c>
      <c r="K17" s="149">
        <f t="shared" si="4"/>
        <v>0</v>
      </c>
      <c r="L17" s="149">
        <f t="shared" si="4"/>
        <v>0</v>
      </c>
      <c r="M17" s="151">
        <f t="shared" si="2"/>
        <v>0</v>
      </c>
      <c r="N17" s="149">
        <f>SUM(N8+N9+N10+N11+N12+N13+N14+N15)</f>
        <v>0</v>
      </c>
      <c r="O17" s="151">
        <f t="shared" si="3"/>
        <v>0</v>
      </c>
      <c r="P17" s="149">
        <f>SUM(P8+P9+P10+P11+P12+P13+P14+P15)</f>
        <v>0</v>
      </c>
      <c r="Q17" s="150">
        <f>SUM(Q8+Q9+Q10+Q11+Q12+Q13+Q14+Q15)</f>
        <v>0</v>
      </c>
      <c r="R17" s="274" t="s">
        <v>3</v>
      </c>
      <c r="S17" s="275"/>
      <c r="T17" s="149">
        <f>SUM(T8+T9+T10+T11+T12+T13+T14+T15)</f>
        <v>0</v>
      </c>
    </row>
    <row r="18" spans="1:20" ht="30">
      <c r="A18" s="187" t="s">
        <v>142</v>
      </c>
      <c r="B18" s="68" t="s">
        <v>97</v>
      </c>
      <c r="C18" s="188"/>
      <c r="D18" s="189">
        <v>0</v>
      </c>
      <c r="E18" s="189">
        <v>0</v>
      </c>
      <c r="F18" s="189">
        <v>0</v>
      </c>
      <c r="G18" s="189">
        <v>0</v>
      </c>
      <c r="H18" s="189">
        <f>E18+F18+G18</f>
        <v>0</v>
      </c>
      <c r="I18" s="190">
        <f>H18*100/15649935</f>
        <v>0</v>
      </c>
      <c r="J18" s="189">
        <v>0</v>
      </c>
      <c r="K18" s="189">
        <v>0</v>
      </c>
      <c r="L18" s="189">
        <v>0</v>
      </c>
      <c r="M18" s="190">
        <f t="shared" si="2"/>
        <v>0</v>
      </c>
      <c r="N18" s="191">
        <v>0</v>
      </c>
      <c r="O18" s="192">
        <f t="shared" si="3"/>
        <v>0</v>
      </c>
      <c r="P18" s="189">
        <v>0</v>
      </c>
      <c r="Q18" s="190">
        <v>0</v>
      </c>
      <c r="R18" s="293" t="s">
        <v>3</v>
      </c>
      <c r="S18" s="294"/>
      <c r="T18" s="189">
        <v>0</v>
      </c>
    </row>
    <row r="19" spans="1:20">
      <c r="A19" s="274" t="s">
        <v>98</v>
      </c>
      <c r="B19" s="275"/>
      <c r="C19" s="186"/>
      <c r="D19" s="164">
        <f t="shared" ref="D19:L19" si="5">SUM(D18)</f>
        <v>0</v>
      </c>
      <c r="E19" s="165">
        <f t="shared" si="5"/>
        <v>0</v>
      </c>
      <c r="F19" s="165">
        <f t="shared" si="5"/>
        <v>0</v>
      </c>
      <c r="G19" s="165">
        <f t="shared" si="5"/>
        <v>0</v>
      </c>
      <c r="H19" s="165">
        <f t="shared" si="5"/>
        <v>0</v>
      </c>
      <c r="I19" s="166">
        <f t="shared" si="5"/>
        <v>0</v>
      </c>
      <c r="J19" s="165">
        <f t="shared" si="5"/>
        <v>0</v>
      </c>
      <c r="K19" s="165">
        <f t="shared" si="5"/>
        <v>0</v>
      </c>
      <c r="L19" s="165">
        <f t="shared" si="5"/>
        <v>0</v>
      </c>
      <c r="M19" s="167">
        <f t="shared" si="2"/>
        <v>0</v>
      </c>
      <c r="N19" s="168">
        <f>SUM(N18)</f>
        <v>0</v>
      </c>
      <c r="O19" s="167">
        <f t="shared" si="3"/>
        <v>0</v>
      </c>
      <c r="P19" s="165">
        <f>SUM(P18)</f>
        <v>0</v>
      </c>
      <c r="Q19" s="166">
        <f>SUM(Q18)</f>
        <v>0</v>
      </c>
      <c r="R19" s="291" t="s">
        <v>3</v>
      </c>
      <c r="S19" s="292"/>
      <c r="T19" s="165">
        <f>SUM(T18)</f>
        <v>0</v>
      </c>
    </row>
    <row r="20" spans="1:20">
      <c r="A20" s="193" t="s">
        <v>148</v>
      </c>
      <c r="B20" s="128" t="s">
        <v>99</v>
      </c>
      <c r="C20" s="194"/>
      <c r="D20" s="185"/>
      <c r="E20" s="189"/>
      <c r="F20" s="189"/>
      <c r="G20" s="189"/>
      <c r="H20" s="189"/>
      <c r="I20" s="190"/>
      <c r="J20" s="189"/>
      <c r="K20" s="189"/>
      <c r="L20" s="189"/>
      <c r="M20" s="190"/>
      <c r="N20" s="195"/>
      <c r="O20" s="192"/>
      <c r="P20" s="189"/>
      <c r="Q20" s="196"/>
      <c r="R20" s="291"/>
      <c r="S20" s="292"/>
      <c r="T20" s="189"/>
    </row>
    <row r="21" spans="1:20">
      <c r="A21" s="175" t="s">
        <v>0</v>
      </c>
      <c r="B21" s="129" t="s">
        <v>100</v>
      </c>
      <c r="C21" s="194"/>
      <c r="D21" s="178">
        <v>3249</v>
      </c>
      <c r="E21" s="178">
        <v>3519976</v>
      </c>
      <c r="F21" s="189">
        <v>0</v>
      </c>
      <c r="G21" s="189">
        <v>0</v>
      </c>
      <c r="H21" s="178">
        <f t="shared" ref="H21:M21" si="6">H22+H23</f>
        <v>3519976</v>
      </c>
      <c r="I21" s="192">
        <f t="shared" si="6"/>
        <v>22.491952841976659</v>
      </c>
      <c r="J21" s="178">
        <f t="shared" si="6"/>
        <v>3519976</v>
      </c>
      <c r="K21" s="178">
        <f t="shared" si="6"/>
        <v>0</v>
      </c>
      <c r="L21" s="178">
        <f t="shared" si="6"/>
        <v>3519976</v>
      </c>
      <c r="M21" s="192">
        <f t="shared" si="6"/>
        <v>22.491952841976659</v>
      </c>
      <c r="N21" s="191">
        <v>0</v>
      </c>
      <c r="O21" s="192">
        <f>O22+O23</f>
        <v>22.491952841976659</v>
      </c>
      <c r="P21" s="189">
        <v>0</v>
      </c>
      <c r="Q21" s="196">
        <v>0</v>
      </c>
      <c r="R21" s="266" t="s">
        <v>3</v>
      </c>
      <c r="S21" s="267"/>
      <c r="T21" s="178">
        <f>3519976-60191</f>
        <v>3459785</v>
      </c>
    </row>
    <row r="22" spans="1:20" ht="71.25" customHeight="1">
      <c r="A22" s="197" t="s">
        <v>197</v>
      </c>
      <c r="B22" s="198" t="s">
        <v>196</v>
      </c>
      <c r="C22" s="194"/>
      <c r="D22" s="178">
        <f>3249-31</f>
        <v>3218</v>
      </c>
      <c r="E22" s="189">
        <f>3519976-1253069</f>
        <v>2266907</v>
      </c>
      <c r="F22" s="189">
        <v>0</v>
      </c>
      <c r="G22" s="189">
        <v>0</v>
      </c>
      <c r="H22" s="189">
        <f>E22+F22+G22</f>
        <v>2266907</v>
      </c>
      <c r="I22" s="190">
        <f>H22*100/15649935</f>
        <v>14.485088915704761</v>
      </c>
      <c r="J22" s="189">
        <f>H22</f>
        <v>2266907</v>
      </c>
      <c r="K22" s="189">
        <v>0</v>
      </c>
      <c r="L22" s="189">
        <f>J22+K22</f>
        <v>2266907</v>
      </c>
      <c r="M22" s="190">
        <f t="shared" ref="M22:M27" si="7">(J22+K22)/15649935*100</f>
        <v>14.485088915704761</v>
      </c>
      <c r="N22" s="191">
        <v>0</v>
      </c>
      <c r="O22" s="192">
        <f t="shared" ref="O22:O27" si="8">(H22+N22)/15649935*100</f>
        <v>14.485088915704761</v>
      </c>
      <c r="P22" s="189">
        <v>0</v>
      </c>
      <c r="Q22" s="196">
        <v>0</v>
      </c>
      <c r="R22" s="266" t="s">
        <v>3</v>
      </c>
      <c r="S22" s="267"/>
      <c r="T22" s="189">
        <f>2266907-60191</f>
        <v>2206716</v>
      </c>
    </row>
    <row r="23" spans="1:20" ht="45">
      <c r="A23" s="197" t="s">
        <v>199</v>
      </c>
      <c r="B23" s="198" t="s">
        <v>198</v>
      </c>
      <c r="C23" s="194"/>
      <c r="D23" s="178">
        <v>31</v>
      </c>
      <c r="E23" s="189">
        <v>1253069</v>
      </c>
      <c r="F23" s="189">
        <v>0</v>
      </c>
      <c r="G23" s="189">
        <v>0</v>
      </c>
      <c r="H23" s="189">
        <f>E23+F23+G23</f>
        <v>1253069</v>
      </c>
      <c r="I23" s="190">
        <f>H23*100/15649935</f>
        <v>8.0068639262718975</v>
      </c>
      <c r="J23" s="189">
        <f>H23</f>
        <v>1253069</v>
      </c>
      <c r="K23" s="189">
        <v>0</v>
      </c>
      <c r="L23" s="189">
        <f t="shared" ref="L23:L34" si="9">J23+K23</f>
        <v>1253069</v>
      </c>
      <c r="M23" s="190">
        <f t="shared" si="7"/>
        <v>8.0068639262718975</v>
      </c>
      <c r="N23" s="191">
        <v>0</v>
      </c>
      <c r="O23" s="192">
        <f t="shared" si="8"/>
        <v>8.0068639262718975</v>
      </c>
      <c r="P23" s="189">
        <v>0</v>
      </c>
      <c r="Q23" s="196">
        <v>0</v>
      </c>
      <c r="R23" s="266" t="s">
        <v>3</v>
      </c>
      <c r="S23" s="267"/>
      <c r="T23" s="189">
        <v>1253069</v>
      </c>
    </row>
    <row r="24" spans="1:20">
      <c r="A24" s="197" t="s">
        <v>160</v>
      </c>
      <c r="B24" s="199" t="s">
        <v>184</v>
      </c>
      <c r="C24" s="200" t="s">
        <v>185</v>
      </c>
      <c r="D24" s="178">
        <v>2</v>
      </c>
      <c r="E24" s="189">
        <v>324302</v>
      </c>
      <c r="F24" s="189">
        <v>0</v>
      </c>
      <c r="G24" s="189">
        <v>0</v>
      </c>
      <c r="H24" s="189">
        <f>E24+F24+G24</f>
        <v>324302</v>
      </c>
      <c r="I24" s="190">
        <f>H24*100/15649935</f>
        <v>2.0722258590850378</v>
      </c>
      <c r="J24" s="189">
        <f>H24</f>
        <v>324302</v>
      </c>
      <c r="K24" s="189">
        <v>0</v>
      </c>
      <c r="L24" s="189">
        <f t="shared" si="9"/>
        <v>324302</v>
      </c>
      <c r="M24" s="190">
        <f t="shared" si="7"/>
        <v>2.0722258590850378</v>
      </c>
      <c r="N24" s="191">
        <v>0</v>
      </c>
      <c r="O24" s="192">
        <f t="shared" si="8"/>
        <v>2.0722258590850378</v>
      </c>
      <c r="P24" s="189">
        <v>0</v>
      </c>
      <c r="Q24" s="196">
        <v>0</v>
      </c>
      <c r="R24" s="266" t="s">
        <v>3</v>
      </c>
      <c r="S24" s="267"/>
      <c r="T24" s="189">
        <f>H24</f>
        <v>324302</v>
      </c>
    </row>
    <row r="25" spans="1:20" ht="29.25" customHeight="1">
      <c r="A25" s="175" t="s">
        <v>1</v>
      </c>
      <c r="B25" s="130" t="s">
        <v>101</v>
      </c>
      <c r="C25" s="194"/>
      <c r="D25" s="178">
        <v>0</v>
      </c>
      <c r="E25" s="189">
        <v>0</v>
      </c>
      <c r="F25" s="189">
        <v>0</v>
      </c>
      <c r="G25" s="189">
        <v>0</v>
      </c>
      <c r="H25" s="189">
        <f>E25+F25+G25</f>
        <v>0</v>
      </c>
      <c r="I25" s="190">
        <f>H25*100/15649935</f>
        <v>0</v>
      </c>
      <c r="J25" s="189">
        <f t="shared" ref="J25:J34" si="10">H25</f>
        <v>0</v>
      </c>
      <c r="K25" s="189">
        <v>0</v>
      </c>
      <c r="L25" s="189">
        <f t="shared" si="9"/>
        <v>0</v>
      </c>
      <c r="M25" s="190">
        <f t="shared" si="7"/>
        <v>0</v>
      </c>
      <c r="N25" s="191">
        <v>0</v>
      </c>
      <c r="O25" s="192">
        <f t="shared" si="8"/>
        <v>0</v>
      </c>
      <c r="P25" s="189">
        <v>0</v>
      </c>
      <c r="Q25" s="196">
        <v>0</v>
      </c>
      <c r="R25" s="266" t="s">
        <v>3</v>
      </c>
      <c r="S25" s="267"/>
      <c r="T25" s="189">
        <v>0</v>
      </c>
    </row>
    <row r="26" spans="1:20">
      <c r="A26" s="175" t="s">
        <v>82</v>
      </c>
      <c r="B26" s="129" t="s">
        <v>102</v>
      </c>
      <c r="C26" s="152"/>
      <c r="D26" s="145">
        <v>0</v>
      </c>
      <c r="E26" s="141">
        <v>0</v>
      </c>
      <c r="F26" s="141">
        <v>0</v>
      </c>
      <c r="G26" s="141">
        <v>0</v>
      </c>
      <c r="H26" s="141">
        <v>0</v>
      </c>
      <c r="I26" s="142">
        <v>0</v>
      </c>
      <c r="J26" s="189">
        <f t="shared" si="10"/>
        <v>0</v>
      </c>
      <c r="K26" s="141">
        <v>0</v>
      </c>
      <c r="L26" s="189">
        <f t="shared" si="9"/>
        <v>0</v>
      </c>
      <c r="M26" s="142">
        <f t="shared" si="7"/>
        <v>0</v>
      </c>
      <c r="N26" s="143">
        <v>0</v>
      </c>
      <c r="O26" s="144">
        <f t="shared" si="8"/>
        <v>0</v>
      </c>
      <c r="P26" s="141">
        <v>0</v>
      </c>
      <c r="Q26" s="153">
        <v>0</v>
      </c>
      <c r="R26" s="268" t="s">
        <v>3</v>
      </c>
      <c r="S26" s="269"/>
      <c r="T26" s="141">
        <v>0</v>
      </c>
    </row>
    <row r="27" spans="1:20" ht="30">
      <c r="A27" s="175" t="s">
        <v>84</v>
      </c>
      <c r="B27" s="154" t="s">
        <v>156</v>
      </c>
      <c r="C27" s="152"/>
      <c r="D27" s="145">
        <v>0</v>
      </c>
      <c r="E27" s="141">
        <v>0</v>
      </c>
      <c r="F27" s="141">
        <v>0</v>
      </c>
      <c r="G27" s="141">
        <v>0</v>
      </c>
      <c r="H27" s="141">
        <v>0</v>
      </c>
      <c r="I27" s="142">
        <v>0</v>
      </c>
      <c r="J27" s="189">
        <f t="shared" si="10"/>
        <v>0</v>
      </c>
      <c r="K27" s="141">
        <v>0</v>
      </c>
      <c r="L27" s="189">
        <f t="shared" si="9"/>
        <v>0</v>
      </c>
      <c r="M27" s="142">
        <f t="shared" si="7"/>
        <v>0</v>
      </c>
      <c r="N27" s="143">
        <v>0</v>
      </c>
      <c r="O27" s="144">
        <f t="shared" si="8"/>
        <v>0</v>
      </c>
      <c r="P27" s="141">
        <v>0</v>
      </c>
      <c r="Q27" s="153">
        <v>0</v>
      </c>
      <c r="R27" s="268" t="s">
        <v>3</v>
      </c>
      <c r="S27" s="269"/>
      <c r="T27" s="141">
        <v>0</v>
      </c>
    </row>
    <row r="28" spans="1:20">
      <c r="A28" s="175" t="s">
        <v>86</v>
      </c>
      <c r="B28" s="129" t="s">
        <v>95</v>
      </c>
      <c r="C28" s="152"/>
      <c r="D28" s="145">
        <f>D29+D30+D34</f>
        <v>69</v>
      </c>
      <c r="E28" s="145">
        <f>E29+E30+E34</f>
        <v>2960796</v>
      </c>
      <c r="F28" s="145">
        <f t="shared" ref="F28:Q28" si="11">F29+F30+F34</f>
        <v>0</v>
      </c>
      <c r="G28" s="145">
        <f t="shared" si="11"/>
        <v>0</v>
      </c>
      <c r="H28" s="145">
        <f t="shared" si="11"/>
        <v>2960796</v>
      </c>
      <c r="I28" s="144">
        <f t="shared" si="11"/>
        <v>18.918902858062989</v>
      </c>
      <c r="J28" s="141">
        <f t="shared" si="10"/>
        <v>2960796</v>
      </c>
      <c r="K28" s="145">
        <f t="shared" si="11"/>
        <v>0</v>
      </c>
      <c r="L28" s="141">
        <f t="shared" si="9"/>
        <v>2960796</v>
      </c>
      <c r="M28" s="144">
        <f t="shared" si="11"/>
        <v>18.918902858062989</v>
      </c>
      <c r="N28" s="145">
        <f t="shared" si="11"/>
        <v>0</v>
      </c>
      <c r="O28" s="144">
        <f t="shared" si="11"/>
        <v>18.918902858062989</v>
      </c>
      <c r="P28" s="145">
        <f t="shared" si="11"/>
        <v>0</v>
      </c>
      <c r="Q28" s="144">
        <f t="shared" si="11"/>
        <v>0</v>
      </c>
      <c r="R28" s="268" t="s">
        <v>3</v>
      </c>
      <c r="S28" s="269"/>
      <c r="T28" s="145">
        <f>2960796-100</f>
        <v>2960696</v>
      </c>
    </row>
    <row r="29" spans="1:20">
      <c r="A29" s="197" t="s">
        <v>160</v>
      </c>
      <c r="B29" s="201" t="s">
        <v>172</v>
      </c>
      <c r="C29" s="194"/>
      <c r="D29" s="178">
        <v>28</v>
      </c>
      <c r="E29" s="189">
        <v>52928</v>
      </c>
      <c r="F29" s="189">
        <v>0</v>
      </c>
      <c r="G29" s="189">
        <v>0</v>
      </c>
      <c r="H29" s="189">
        <f>E29+F29+G29</f>
        <v>52928</v>
      </c>
      <c r="I29" s="190">
        <f>H29*100/15649935</f>
        <v>0.33819948772950176</v>
      </c>
      <c r="J29" s="189">
        <f t="shared" si="10"/>
        <v>52928</v>
      </c>
      <c r="K29" s="189">
        <v>0</v>
      </c>
      <c r="L29" s="189">
        <f t="shared" si="9"/>
        <v>52928</v>
      </c>
      <c r="M29" s="190">
        <f>(J29+K29)/15649935*100</f>
        <v>0.33819948772950176</v>
      </c>
      <c r="N29" s="191">
        <v>0</v>
      </c>
      <c r="O29" s="192">
        <f>(H29+N29)/15649935*100</f>
        <v>0.33819948772950176</v>
      </c>
      <c r="P29" s="202">
        <v>0</v>
      </c>
      <c r="Q29" s="196">
        <v>0</v>
      </c>
      <c r="R29" s="266" t="s">
        <v>3</v>
      </c>
      <c r="S29" s="267"/>
      <c r="T29" s="189">
        <v>52928</v>
      </c>
    </row>
    <row r="30" spans="1:20">
      <c r="A30" s="197" t="s">
        <v>161</v>
      </c>
      <c r="B30" s="201" t="s">
        <v>164</v>
      </c>
      <c r="C30" s="194"/>
      <c r="D30" s="178">
        <v>40</v>
      </c>
      <c r="E30" s="189">
        <v>2907668</v>
      </c>
      <c r="F30" s="189">
        <v>0</v>
      </c>
      <c r="G30" s="189">
        <v>0</v>
      </c>
      <c r="H30" s="189">
        <f>E30+F30+G30</f>
        <v>2907668</v>
      </c>
      <c r="I30" s="190">
        <f>H30*100/15649935</f>
        <v>18.579425409754098</v>
      </c>
      <c r="J30" s="189">
        <f t="shared" si="10"/>
        <v>2907668</v>
      </c>
      <c r="K30" s="189">
        <v>0</v>
      </c>
      <c r="L30" s="189">
        <f t="shared" si="9"/>
        <v>2907668</v>
      </c>
      <c r="M30" s="190">
        <f>(J30+K30)/15649935*100</f>
        <v>18.579425409754098</v>
      </c>
      <c r="N30" s="191">
        <v>0</v>
      </c>
      <c r="O30" s="192">
        <f>(H30+N30)/15649935*100</f>
        <v>18.579425409754098</v>
      </c>
      <c r="P30" s="189">
        <v>0</v>
      </c>
      <c r="Q30" s="196">
        <v>0</v>
      </c>
      <c r="R30" s="266" t="s">
        <v>3</v>
      </c>
      <c r="S30" s="267"/>
      <c r="T30" s="189">
        <f>2907668-100</f>
        <v>2907568</v>
      </c>
    </row>
    <row r="31" spans="1:20">
      <c r="A31" s="197" t="s">
        <v>186</v>
      </c>
      <c r="B31" s="201" t="s">
        <v>189</v>
      </c>
      <c r="C31" s="194" t="s">
        <v>190</v>
      </c>
      <c r="D31" s="178">
        <v>1</v>
      </c>
      <c r="E31" s="189">
        <v>1029432</v>
      </c>
      <c r="F31" s="189">
        <v>0</v>
      </c>
      <c r="G31" s="189">
        <v>0</v>
      </c>
      <c r="H31" s="189">
        <f>E31+F31+G31</f>
        <v>1029432</v>
      </c>
      <c r="I31" s="190">
        <f>H31*100/15649935</f>
        <v>6.5778675758078231</v>
      </c>
      <c r="J31" s="189">
        <f t="shared" si="10"/>
        <v>1029432</v>
      </c>
      <c r="K31" s="189">
        <v>0</v>
      </c>
      <c r="L31" s="189">
        <f t="shared" si="9"/>
        <v>1029432</v>
      </c>
      <c r="M31" s="190">
        <f>(J31+K31)/15649935*100</f>
        <v>6.5778675758078231</v>
      </c>
      <c r="N31" s="191">
        <v>0</v>
      </c>
      <c r="O31" s="192">
        <f>(H31+N31)/15649935*100</f>
        <v>6.5778675758078231</v>
      </c>
      <c r="P31" s="189">
        <v>0</v>
      </c>
      <c r="Q31" s="196">
        <v>0</v>
      </c>
      <c r="R31" s="266" t="s">
        <v>3</v>
      </c>
      <c r="S31" s="267"/>
      <c r="T31" s="189">
        <f>H31</f>
        <v>1029432</v>
      </c>
    </row>
    <row r="32" spans="1:20">
      <c r="A32" s="197" t="s">
        <v>187</v>
      </c>
      <c r="B32" s="201" t="s">
        <v>191</v>
      </c>
      <c r="C32" s="194" t="s">
        <v>192</v>
      </c>
      <c r="D32" s="178">
        <v>1</v>
      </c>
      <c r="E32" s="189">
        <v>895626</v>
      </c>
      <c r="F32" s="189">
        <v>0</v>
      </c>
      <c r="G32" s="189">
        <v>0</v>
      </c>
      <c r="H32" s="189">
        <f t="shared" ref="H32:H33" si="12">E32+F32+G32</f>
        <v>895626</v>
      </c>
      <c r="I32" s="190">
        <f t="shared" ref="I32:I33" si="13">H32*100/15649935</f>
        <v>5.7228736093792083</v>
      </c>
      <c r="J32" s="189">
        <f t="shared" si="10"/>
        <v>895626</v>
      </c>
      <c r="K32" s="189">
        <v>0</v>
      </c>
      <c r="L32" s="189">
        <f t="shared" si="9"/>
        <v>895626</v>
      </c>
      <c r="M32" s="190">
        <f t="shared" ref="M32:M33" si="14">(J32+K32)/15649935*100</f>
        <v>5.7228736093792083</v>
      </c>
      <c r="N32" s="191">
        <v>0</v>
      </c>
      <c r="O32" s="192">
        <f t="shared" ref="O32:O33" si="15">(H32+N32)/15649935*100</f>
        <v>5.7228736093792083</v>
      </c>
      <c r="P32" s="189">
        <v>0</v>
      </c>
      <c r="Q32" s="196">
        <v>0</v>
      </c>
      <c r="R32" s="266" t="s">
        <v>3</v>
      </c>
      <c r="S32" s="267"/>
      <c r="T32" s="189">
        <f>H32</f>
        <v>895626</v>
      </c>
    </row>
    <row r="33" spans="1:20">
      <c r="A33" s="225" t="s">
        <v>188</v>
      </c>
      <c r="B33" s="226" t="s">
        <v>200</v>
      </c>
      <c r="C33" s="224" t="s">
        <v>201</v>
      </c>
      <c r="D33" s="178">
        <v>1</v>
      </c>
      <c r="E33" s="228">
        <v>702926</v>
      </c>
      <c r="F33" s="189">
        <v>0</v>
      </c>
      <c r="G33" s="189">
        <v>0</v>
      </c>
      <c r="H33" s="189">
        <f t="shared" si="12"/>
        <v>702926</v>
      </c>
      <c r="I33" s="190">
        <f t="shared" si="13"/>
        <v>4.4915585911379186</v>
      </c>
      <c r="J33" s="189">
        <f t="shared" si="10"/>
        <v>702926</v>
      </c>
      <c r="K33" s="189">
        <v>0</v>
      </c>
      <c r="L33" s="189">
        <f t="shared" si="9"/>
        <v>702926</v>
      </c>
      <c r="M33" s="190">
        <f t="shared" si="14"/>
        <v>4.4915585911379186</v>
      </c>
      <c r="N33" s="191">
        <v>0</v>
      </c>
      <c r="O33" s="192">
        <f t="shared" si="15"/>
        <v>4.4915585911379186</v>
      </c>
      <c r="P33" s="189">
        <v>0</v>
      </c>
      <c r="Q33" s="196">
        <v>0</v>
      </c>
      <c r="R33" s="266" t="s">
        <v>3</v>
      </c>
      <c r="S33" s="267"/>
      <c r="T33" s="189">
        <f>H33</f>
        <v>702926</v>
      </c>
    </row>
    <row r="34" spans="1:20">
      <c r="A34" s="197" t="s">
        <v>162</v>
      </c>
      <c r="B34" s="203" t="s">
        <v>173</v>
      </c>
      <c r="C34" s="194"/>
      <c r="D34" s="204">
        <v>1</v>
      </c>
      <c r="E34" s="189">
        <v>200</v>
      </c>
      <c r="F34" s="189">
        <v>0</v>
      </c>
      <c r="G34" s="189">
        <v>0</v>
      </c>
      <c r="H34" s="189">
        <f>E34+F34+G34</f>
        <v>200</v>
      </c>
      <c r="I34" s="190">
        <f>H34*100/15649935</f>
        <v>1.2779605793889878E-3</v>
      </c>
      <c r="J34" s="189">
        <f t="shared" si="10"/>
        <v>200</v>
      </c>
      <c r="K34" s="189">
        <v>0</v>
      </c>
      <c r="L34" s="189">
        <f t="shared" si="9"/>
        <v>200</v>
      </c>
      <c r="M34" s="190">
        <f>(J34+K34)/15649935*100</f>
        <v>1.2779605793889878E-3</v>
      </c>
      <c r="N34" s="191">
        <v>0</v>
      </c>
      <c r="O34" s="192">
        <f>(H34+N34)/15649935*100</f>
        <v>1.2779605793889878E-3</v>
      </c>
      <c r="P34" s="202">
        <v>0</v>
      </c>
      <c r="Q34" s="196">
        <v>0</v>
      </c>
      <c r="R34" s="266" t="s">
        <v>3</v>
      </c>
      <c r="S34" s="267"/>
      <c r="T34" s="189">
        <v>200</v>
      </c>
    </row>
    <row r="35" spans="1:20">
      <c r="A35" s="274" t="s">
        <v>103</v>
      </c>
      <c r="B35" s="275"/>
      <c r="C35" s="205"/>
      <c r="D35" s="206">
        <f>SUM(D22+D23+D25+D26+D27+D28)</f>
        <v>3318</v>
      </c>
      <c r="E35" s="207">
        <f t="shared" ref="E35:Q35" si="16">SUM(E22+E23+E25+E26+E27+E28)</f>
        <v>6480772</v>
      </c>
      <c r="F35" s="165">
        <f t="shared" si="16"/>
        <v>0</v>
      </c>
      <c r="G35" s="165">
        <f t="shared" si="16"/>
        <v>0</v>
      </c>
      <c r="H35" s="165">
        <f t="shared" si="16"/>
        <v>6480772</v>
      </c>
      <c r="I35" s="166">
        <f t="shared" si="16"/>
        <v>41.410855700039647</v>
      </c>
      <c r="J35" s="165">
        <f t="shared" si="16"/>
        <v>6480772</v>
      </c>
      <c r="K35" s="165">
        <f t="shared" si="16"/>
        <v>0</v>
      </c>
      <c r="L35" s="165">
        <f t="shared" si="16"/>
        <v>6480772</v>
      </c>
      <c r="M35" s="166">
        <f t="shared" si="16"/>
        <v>41.410855700039647</v>
      </c>
      <c r="N35" s="165">
        <f t="shared" si="16"/>
        <v>0</v>
      </c>
      <c r="O35" s="166">
        <f t="shared" si="16"/>
        <v>41.410855700039647</v>
      </c>
      <c r="P35" s="165">
        <f t="shared" si="16"/>
        <v>0</v>
      </c>
      <c r="Q35" s="166">
        <f t="shared" si="16"/>
        <v>0</v>
      </c>
      <c r="R35" s="270" t="s">
        <v>3</v>
      </c>
      <c r="S35" s="271"/>
      <c r="T35" s="165">
        <f>SUM(T22+T23+T25+T26+T27+T28)</f>
        <v>6420481</v>
      </c>
    </row>
    <row r="36" spans="1:20" ht="30.75" customHeight="1">
      <c r="A36" s="289" t="s">
        <v>149</v>
      </c>
      <c r="B36" s="290"/>
      <c r="C36" s="174"/>
      <c r="D36" s="121">
        <f t="shared" ref="D36:L36" si="17">SUM(D17+D18+D35)</f>
        <v>3318</v>
      </c>
      <c r="E36" s="121">
        <f t="shared" si="17"/>
        <v>6480772</v>
      </c>
      <c r="F36" s="121">
        <f t="shared" si="17"/>
        <v>0</v>
      </c>
      <c r="G36" s="121">
        <f t="shared" si="17"/>
        <v>0</v>
      </c>
      <c r="H36" s="121">
        <f t="shared" si="17"/>
        <v>6480772</v>
      </c>
      <c r="I36" s="122">
        <f t="shared" si="17"/>
        <v>41.410855700039647</v>
      </c>
      <c r="J36" s="121">
        <f t="shared" si="17"/>
        <v>6480772</v>
      </c>
      <c r="K36" s="121">
        <f t="shared" si="17"/>
        <v>0</v>
      </c>
      <c r="L36" s="121">
        <f t="shared" si="17"/>
        <v>6480772</v>
      </c>
      <c r="M36" s="142">
        <f>(J36+K36)/15649935*100</f>
        <v>41.410855700039647</v>
      </c>
      <c r="N36" s="121">
        <f>SUM(N17+N18+N35)</f>
        <v>0</v>
      </c>
      <c r="O36" s="144">
        <f>(H36+N36)/15649935*100</f>
        <v>41.410855700039647</v>
      </c>
      <c r="P36" s="121">
        <f>SUM(P17+P18+P35)</f>
        <v>0</v>
      </c>
      <c r="Q36" s="122">
        <f>SUM(Q17+Q18+Q35)</f>
        <v>0</v>
      </c>
      <c r="R36" s="272" t="s">
        <v>3</v>
      </c>
      <c r="S36" s="273"/>
      <c r="T36" s="123">
        <f>SUM(T17+T18+T35)</f>
        <v>6420481</v>
      </c>
    </row>
    <row r="37" spans="1:20">
      <c r="A37" s="208" t="s">
        <v>104</v>
      </c>
      <c r="B37" s="75"/>
      <c r="C37" s="209"/>
      <c r="D37" s="184"/>
      <c r="E37" s="184"/>
      <c r="F37" s="184"/>
      <c r="G37" s="184"/>
      <c r="H37" s="184"/>
      <c r="I37" s="210"/>
      <c r="J37" s="184"/>
      <c r="K37" s="184"/>
      <c r="L37" s="184"/>
      <c r="M37" s="184"/>
      <c r="N37" s="184"/>
      <c r="O37" s="184"/>
      <c r="P37" s="184"/>
      <c r="Q37" s="184"/>
      <c r="R37" s="184"/>
      <c r="S37" s="184"/>
      <c r="T37" s="164"/>
    </row>
    <row r="38" spans="1:20">
      <c r="A38" s="211"/>
      <c r="B38" s="195"/>
      <c r="C38" s="194"/>
      <c r="D38" s="195"/>
      <c r="E38" s="195"/>
      <c r="F38" s="195"/>
      <c r="G38" s="195"/>
      <c r="H38" s="195"/>
      <c r="I38" s="196"/>
      <c r="J38" s="195"/>
      <c r="K38" s="195"/>
      <c r="L38" s="195"/>
      <c r="M38" s="195"/>
      <c r="N38" s="195"/>
      <c r="O38" s="195"/>
      <c r="P38" s="195"/>
      <c r="Q38" s="195"/>
      <c r="R38" s="195"/>
      <c r="S38" s="195"/>
      <c r="T38" s="189"/>
    </row>
    <row r="39" spans="1:20">
      <c r="A39" s="212"/>
      <c r="B39" s="213"/>
      <c r="C39" s="214"/>
      <c r="D39" s="213"/>
      <c r="E39" s="213"/>
      <c r="F39" s="213"/>
      <c r="G39" s="213"/>
      <c r="H39" s="213"/>
      <c r="I39" s="215"/>
      <c r="J39" s="213"/>
      <c r="K39" s="213"/>
      <c r="L39" s="213"/>
      <c r="M39" s="213"/>
      <c r="N39" s="213"/>
      <c r="O39" s="213"/>
      <c r="P39" s="213"/>
      <c r="Q39" s="213"/>
      <c r="R39" s="213"/>
      <c r="S39" s="213"/>
      <c r="T39" s="206"/>
    </row>
    <row r="40" spans="1:20">
      <c r="A40" s="208" t="s">
        <v>77</v>
      </c>
      <c r="B40" s="184"/>
      <c r="C40" s="209"/>
      <c r="D40" s="184"/>
      <c r="E40" s="184"/>
      <c r="F40" s="184"/>
      <c r="G40" s="184"/>
      <c r="H40" s="184"/>
      <c r="I40" s="210"/>
      <c r="J40" s="184"/>
      <c r="K40" s="184"/>
      <c r="L40" s="184"/>
      <c r="M40" s="184"/>
      <c r="N40" s="184"/>
      <c r="O40" s="184"/>
      <c r="P40" s="184"/>
      <c r="Q40" s="184"/>
      <c r="R40" s="184"/>
      <c r="S40" s="184"/>
      <c r="T40" s="164"/>
    </row>
    <row r="41" spans="1:20">
      <c r="A41" s="216" t="s">
        <v>174</v>
      </c>
      <c r="B41" s="195"/>
      <c r="C41" s="194"/>
      <c r="D41" s="195"/>
      <c r="E41" s="195"/>
      <c r="F41" s="195"/>
      <c r="G41" s="195"/>
      <c r="H41" s="195"/>
      <c r="I41" s="196"/>
      <c r="J41" s="195"/>
      <c r="K41" s="195"/>
      <c r="L41" s="195"/>
      <c r="M41" s="195"/>
      <c r="N41" s="195"/>
      <c r="O41" s="195"/>
      <c r="P41" s="195"/>
      <c r="Q41" s="195"/>
      <c r="R41" s="195"/>
      <c r="S41" s="195"/>
      <c r="T41" s="189"/>
    </row>
    <row r="42" spans="1:20">
      <c r="A42" s="217"/>
      <c r="B42" s="213"/>
      <c r="C42" s="214"/>
      <c r="D42" s="213"/>
      <c r="E42" s="213"/>
      <c r="F42" s="213"/>
      <c r="G42" s="213"/>
      <c r="H42" s="213"/>
      <c r="I42" s="215"/>
      <c r="J42" s="213"/>
      <c r="K42" s="213"/>
      <c r="L42" s="213"/>
      <c r="M42" s="213"/>
      <c r="N42" s="213"/>
      <c r="O42" s="213"/>
      <c r="P42" s="213"/>
      <c r="Q42" s="213"/>
      <c r="R42" s="213"/>
      <c r="S42" s="213"/>
      <c r="T42" s="206"/>
    </row>
    <row r="43" spans="1:20">
      <c r="A43" s="77" t="s">
        <v>78</v>
      </c>
      <c r="B43" s="184"/>
      <c r="C43" s="209"/>
      <c r="D43" s="184"/>
      <c r="E43" s="184"/>
      <c r="F43" s="184"/>
      <c r="G43" s="184"/>
      <c r="H43" s="184"/>
      <c r="I43" s="210"/>
      <c r="J43" s="184"/>
      <c r="K43" s="184"/>
      <c r="L43" s="184"/>
      <c r="M43" s="184"/>
      <c r="N43" s="184"/>
      <c r="O43" s="184"/>
      <c r="P43" s="184"/>
      <c r="Q43" s="184"/>
      <c r="R43" s="184"/>
      <c r="S43" s="184"/>
      <c r="T43" s="164"/>
    </row>
    <row r="44" spans="1:20">
      <c r="A44" s="193" t="s">
        <v>141</v>
      </c>
      <c r="B44" s="218" t="s">
        <v>143</v>
      </c>
      <c r="C44" s="194"/>
      <c r="D44" s="195"/>
      <c r="E44" s="195"/>
      <c r="F44" s="195"/>
      <c r="G44" s="195"/>
      <c r="H44" s="195"/>
      <c r="I44" s="196"/>
      <c r="J44" s="195"/>
      <c r="K44" s="195"/>
      <c r="L44" s="195"/>
      <c r="M44" s="195"/>
      <c r="N44" s="195"/>
      <c r="O44" s="195"/>
      <c r="P44" s="195"/>
      <c r="Q44" s="195"/>
      <c r="R44" s="195"/>
      <c r="S44" s="195"/>
      <c r="T44" s="189"/>
    </row>
    <row r="45" spans="1:20">
      <c r="A45" s="193" t="s">
        <v>142</v>
      </c>
      <c r="B45" s="218" t="s">
        <v>150</v>
      </c>
      <c r="C45" s="194"/>
      <c r="D45" s="195"/>
      <c r="E45" s="195"/>
      <c r="F45" s="195"/>
      <c r="G45" s="195"/>
      <c r="H45" s="195"/>
      <c r="I45" s="196"/>
      <c r="J45" s="195"/>
      <c r="K45" s="195"/>
      <c r="L45" s="195"/>
      <c r="M45" s="195"/>
      <c r="N45" s="195"/>
      <c r="O45" s="195"/>
      <c r="P45" s="195"/>
      <c r="Q45" s="195"/>
      <c r="R45" s="195"/>
      <c r="S45" s="195"/>
      <c r="T45" s="189"/>
    </row>
    <row r="46" spans="1:20">
      <c r="A46" s="193"/>
      <c r="B46" s="218" t="s">
        <v>105</v>
      </c>
      <c r="C46" s="194"/>
      <c r="D46" s="195"/>
      <c r="E46" s="195"/>
      <c r="F46" s="195"/>
      <c r="G46" s="195"/>
      <c r="H46" s="195"/>
      <c r="I46" s="196"/>
      <c r="J46" s="195"/>
      <c r="K46" s="195"/>
      <c r="L46" s="195"/>
      <c r="M46" s="195"/>
      <c r="N46" s="195"/>
      <c r="O46" s="195"/>
      <c r="P46" s="195"/>
      <c r="Q46" s="195"/>
      <c r="R46" s="195"/>
      <c r="S46" s="195"/>
      <c r="T46" s="189"/>
    </row>
    <row r="47" spans="1:20">
      <c r="A47" s="193" t="s">
        <v>148</v>
      </c>
      <c r="B47" s="218" t="s">
        <v>151</v>
      </c>
      <c r="C47" s="194"/>
      <c r="D47" s="195"/>
      <c r="E47" s="195"/>
      <c r="F47" s="195"/>
      <c r="G47" s="195"/>
      <c r="H47" s="195"/>
      <c r="I47" s="196"/>
      <c r="J47" s="195"/>
      <c r="K47" s="195"/>
      <c r="L47" s="195"/>
      <c r="M47" s="195"/>
      <c r="N47" s="195"/>
      <c r="O47" s="195"/>
      <c r="P47" s="195"/>
      <c r="Q47" s="195"/>
      <c r="R47" s="195"/>
      <c r="S47" s="195"/>
      <c r="T47" s="189"/>
    </row>
    <row r="48" spans="1:20">
      <c r="A48" s="217"/>
      <c r="B48" s="213"/>
      <c r="C48" s="214"/>
      <c r="D48" s="213"/>
      <c r="E48" s="213"/>
      <c r="F48" s="213"/>
      <c r="G48" s="213"/>
      <c r="H48" s="213"/>
      <c r="I48" s="215"/>
      <c r="J48" s="213"/>
      <c r="K48" s="213"/>
      <c r="L48" s="213"/>
      <c r="M48" s="213"/>
      <c r="N48" s="213"/>
      <c r="O48" s="213"/>
      <c r="P48" s="213"/>
      <c r="Q48" s="213"/>
      <c r="R48" s="213"/>
      <c r="S48" s="213"/>
      <c r="T48" s="206"/>
    </row>
    <row r="50" spans="1:3">
      <c r="A50" s="219" t="s">
        <v>155</v>
      </c>
      <c r="B50" s="220" t="s">
        <v>155</v>
      </c>
    </row>
    <row r="52" spans="1:3">
      <c r="B52" s="222"/>
      <c r="C52" s="223"/>
    </row>
    <row r="53" spans="1:3">
      <c r="B53" s="222"/>
      <c r="C53" s="223"/>
    </row>
    <row r="54" spans="1:3">
      <c r="B54" s="222"/>
      <c r="C54" s="223"/>
    </row>
    <row r="55" spans="1:3">
      <c r="B55" s="222"/>
      <c r="C55" s="223"/>
    </row>
    <row r="56" spans="1:3">
      <c r="B56" s="222"/>
      <c r="C56" s="223"/>
    </row>
  </sheetData>
  <mergeCells count="55">
    <mergeCell ref="J3:M3"/>
    <mergeCell ref="P3:Q3"/>
    <mergeCell ref="R3:S3"/>
    <mergeCell ref="B4:B6"/>
    <mergeCell ref="C4:C6"/>
    <mergeCell ref="D4:D6"/>
    <mergeCell ref="E4:E6"/>
    <mergeCell ref="F4:F6"/>
    <mergeCell ref="G4:G6"/>
    <mergeCell ref="A36:B36"/>
    <mergeCell ref="R7:S7"/>
    <mergeCell ref="R8:S8"/>
    <mergeCell ref="R9:S9"/>
    <mergeCell ref="R11:S11"/>
    <mergeCell ref="R12:S12"/>
    <mergeCell ref="R19:S19"/>
    <mergeCell ref="R13:S13"/>
    <mergeCell ref="R14:S14"/>
    <mergeCell ref="R15:S15"/>
    <mergeCell ref="R16:S16"/>
    <mergeCell ref="R17:S17"/>
    <mergeCell ref="R18:S18"/>
    <mergeCell ref="R20:S20"/>
    <mergeCell ref="R21:S21"/>
    <mergeCell ref="R22:S22"/>
    <mergeCell ref="A1:T1"/>
    <mergeCell ref="A17:B17"/>
    <mergeCell ref="A19:B19"/>
    <mergeCell ref="A35:B35"/>
    <mergeCell ref="R4:S4"/>
    <mergeCell ref="T4:T6"/>
    <mergeCell ref="M5:M6"/>
    <mergeCell ref="J5:L5"/>
    <mergeCell ref="H4:H6"/>
    <mergeCell ref="I4:I6"/>
    <mergeCell ref="J4:M4"/>
    <mergeCell ref="N4:N6"/>
    <mergeCell ref="O4:O6"/>
    <mergeCell ref="P4:Q4"/>
    <mergeCell ref="A3:A6"/>
    <mergeCell ref="R10:S10"/>
    <mergeCell ref="R36:S36"/>
    <mergeCell ref="R27:S27"/>
    <mergeCell ref="R28:S28"/>
    <mergeCell ref="R31:S31"/>
    <mergeCell ref="R29:S29"/>
    <mergeCell ref="R34:S34"/>
    <mergeCell ref="R30:S30"/>
    <mergeCell ref="R32:S32"/>
    <mergeCell ref="R33:S33"/>
    <mergeCell ref="R24:S24"/>
    <mergeCell ref="R23:S23"/>
    <mergeCell ref="R25:S25"/>
    <mergeCell ref="R26:S26"/>
    <mergeCell ref="R35:S35"/>
  </mergeCells>
  <printOptions horizontalCentered="1"/>
  <pageMargins left="0.5" right="0.25" top="0.5" bottom="0.5" header="0" footer="0.25"/>
  <pageSetup paperSize="5" scale="5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80" zoomScaleNormal="80" workbookViewId="0">
      <selection activeCell="G8" sqref="G8"/>
    </sheetView>
  </sheetViews>
  <sheetFormatPr defaultRowHeight="15"/>
  <cols>
    <col min="1" max="1" width="5.7109375" style="55" customWidth="1"/>
    <col min="2" max="2" width="25.7109375" customWidth="1"/>
    <col min="5" max="9" width="21.140625" customWidth="1"/>
    <col min="13" max="13" width="16.85546875" customWidth="1"/>
    <col min="14" max="14" width="18.5703125" customWidth="1"/>
    <col min="15" max="15" width="22" customWidth="1"/>
    <col min="17" max="17" width="14.7109375" customWidth="1"/>
    <col min="18" max="18" width="12.5703125" customWidth="1"/>
    <col min="19" max="19" width="14.85546875" customWidth="1"/>
    <col min="20" max="20" width="18.140625" customWidth="1"/>
  </cols>
  <sheetData>
    <row r="1" spans="1:22">
      <c r="A1" s="297" t="s">
        <v>106</v>
      </c>
      <c r="B1" s="297"/>
      <c r="C1" s="297"/>
      <c r="D1" s="297"/>
      <c r="E1" s="297"/>
      <c r="F1" s="297"/>
      <c r="G1" s="297"/>
      <c r="H1" s="297"/>
      <c r="I1" s="297"/>
      <c r="J1" s="297"/>
      <c r="K1" s="297"/>
      <c r="L1" s="297"/>
      <c r="M1" s="297"/>
      <c r="N1" s="297"/>
      <c r="O1" s="297"/>
      <c r="P1" s="297"/>
      <c r="Q1" s="297"/>
      <c r="R1" s="297"/>
      <c r="S1" s="297"/>
      <c r="T1" s="297"/>
    </row>
    <row r="2" spans="1:22">
      <c r="A2" s="78"/>
    </row>
    <row r="3" spans="1:22" s="29" customFormat="1" ht="126">
      <c r="A3" s="248"/>
      <c r="B3" s="39" t="s">
        <v>136</v>
      </c>
      <c r="C3" s="41" t="s">
        <v>53</v>
      </c>
      <c r="D3" s="41" t="s">
        <v>54</v>
      </c>
      <c r="E3" s="41" t="s">
        <v>8</v>
      </c>
      <c r="F3" s="41" t="s">
        <v>55</v>
      </c>
      <c r="G3" s="41" t="s">
        <v>137</v>
      </c>
      <c r="H3" s="41" t="s">
        <v>13</v>
      </c>
      <c r="I3" s="41" t="s">
        <v>57</v>
      </c>
      <c r="J3" s="256" t="s">
        <v>15</v>
      </c>
      <c r="K3" s="256"/>
      <c r="L3" s="256"/>
      <c r="M3" s="256"/>
      <c r="N3" s="41" t="s">
        <v>129</v>
      </c>
      <c r="O3" s="41" t="s">
        <v>152</v>
      </c>
      <c r="P3" s="256" t="s">
        <v>19</v>
      </c>
      <c r="Q3" s="256"/>
      <c r="R3" s="256" t="s">
        <v>140</v>
      </c>
      <c r="S3" s="256"/>
      <c r="T3" s="41" t="s">
        <v>23</v>
      </c>
      <c r="U3" s="30"/>
      <c r="V3" s="25"/>
    </row>
    <row r="4" spans="1:22" s="29" customFormat="1" ht="15.75">
      <c r="A4" s="249"/>
      <c r="B4" s="250" t="s">
        <v>4</v>
      </c>
      <c r="C4" s="250" t="s">
        <v>6</v>
      </c>
      <c r="D4" s="250" t="s">
        <v>7</v>
      </c>
      <c r="E4" s="250" t="s">
        <v>9</v>
      </c>
      <c r="F4" s="250" t="s">
        <v>11</v>
      </c>
      <c r="G4" s="250" t="s">
        <v>12</v>
      </c>
      <c r="H4" s="250" t="s">
        <v>56</v>
      </c>
      <c r="I4" s="250" t="s">
        <v>138</v>
      </c>
      <c r="J4" s="256" t="s">
        <v>16</v>
      </c>
      <c r="K4" s="256"/>
      <c r="L4" s="256"/>
      <c r="M4" s="256"/>
      <c r="N4" s="250" t="s">
        <v>17</v>
      </c>
      <c r="O4" s="278" t="s">
        <v>58</v>
      </c>
      <c r="P4" s="260" t="s">
        <v>20</v>
      </c>
      <c r="Q4" s="261"/>
      <c r="R4" s="260" t="s">
        <v>22</v>
      </c>
      <c r="S4" s="261"/>
      <c r="T4" s="250" t="s">
        <v>158</v>
      </c>
      <c r="U4" s="30"/>
      <c r="V4" s="25"/>
    </row>
    <row r="5" spans="1:22" s="29" customFormat="1" ht="63">
      <c r="A5" s="249"/>
      <c r="B5" s="251"/>
      <c r="C5" s="251"/>
      <c r="D5" s="251"/>
      <c r="E5" s="251"/>
      <c r="F5" s="251"/>
      <c r="G5" s="251"/>
      <c r="H5" s="251"/>
      <c r="I5" s="251"/>
      <c r="J5" s="260" t="s">
        <v>25</v>
      </c>
      <c r="K5" s="265"/>
      <c r="L5" s="261"/>
      <c r="M5" s="262" t="s">
        <v>59</v>
      </c>
      <c r="N5" s="251"/>
      <c r="O5" s="279"/>
      <c r="P5" s="41" t="s">
        <v>27</v>
      </c>
      <c r="Q5" s="41" t="s">
        <v>29</v>
      </c>
      <c r="R5" s="41" t="s">
        <v>147</v>
      </c>
      <c r="S5" s="41" t="s">
        <v>157</v>
      </c>
      <c r="T5" s="251"/>
      <c r="U5" s="31"/>
      <c r="V5" s="25"/>
    </row>
    <row r="6" spans="1:22" s="29" customFormat="1" ht="15.75">
      <c r="A6" s="288"/>
      <c r="B6" s="252"/>
      <c r="C6" s="252"/>
      <c r="D6" s="252"/>
      <c r="E6" s="252"/>
      <c r="F6" s="252"/>
      <c r="G6" s="252"/>
      <c r="H6" s="252"/>
      <c r="I6" s="252"/>
      <c r="J6" s="41" t="s">
        <v>61</v>
      </c>
      <c r="K6" s="41" t="s">
        <v>139</v>
      </c>
      <c r="L6" s="54" t="s">
        <v>2</v>
      </c>
      <c r="M6" s="263"/>
      <c r="N6" s="252"/>
      <c r="O6" s="280"/>
      <c r="P6" s="41" t="s">
        <v>28</v>
      </c>
      <c r="Q6" s="41" t="s">
        <v>30</v>
      </c>
      <c r="R6" s="43" t="s">
        <v>28</v>
      </c>
      <c r="S6" s="43" t="s">
        <v>30</v>
      </c>
      <c r="T6" s="252"/>
      <c r="U6" s="31"/>
      <c r="V6" s="25"/>
    </row>
    <row r="7" spans="1:22">
      <c r="A7" s="56" t="s">
        <v>141</v>
      </c>
      <c r="B7" s="80" t="s">
        <v>107</v>
      </c>
      <c r="C7" s="58"/>
      <c r="D7" s="58">
        <v>0</v>
      </c>
      <c r="E7" s="58">
        <v>0</v>
      </c>
      <c r="F7" s="58">
        <v>0</v>
      </c>
      <c r="G7" s="58">
        <v>0</v>
      </c>
      <c r="H7" s="58">
        <v>0</v>
      </c>
      <c r="I7" s="115">
        <v>0</v>
      </c>
      <c r="J7" s="58">
        <v>0</v>
      </c>
      <c r="K7" s="58">
        <v>0</v>
      </c>
      <c r="L7" s="58">
        <v>0</v>
      </c>
      <c r="M7" s="115">
        <v>0</v>
      </c>
      <c r="N7" s="58">
        <v>0</v>
      </c>
      <c r="O7" s="115">
        <v>0</v>
      </c>
      <c r="P7" s="58">
        <v>0</v>
      </c>
      <c r="Q7" s="116">
        <v>0</v>
      </c>
      <c r="R7" s="300"/>
      <c r="S7" s="301"/>
      <c r="T7" s="58">
        <v>0</v>
      </c>
    </row>
    <row r="8" spans="1:22" s="86" customFormat="1" ht="30">
      <c r="A8" s="83" t="s">
        <v>0</v>
      </c>
      <c r="B8" s="84" t="s">
        <v>108</v>
      </c>
      <c r="C8" s="85"/>
      <c r="D8" s="85"/>
      <c r="E8" s="85"/>
      <c r="F8" s="85"/>
      <c r="G8" s="85"/>
      <c r="H8" s="85"/>
      <c r="I8" s="119"/>
      <c r="J8" s="85"/>
      <c r="K8" s="85"/>
      <c r="L8" s="85"/>
      <c r="M8" s="119"/>
      <c r="N8" s="85"/>
      <c r="O8" s="119"/>
      <c r="P8" s="85"/>
      <c r="Q8" s="120"/>
      <c r="R8" s="302" t="s">
        <v>3</v>
      </c>
      <c r="S8" s="303"/>
      <c r="T8" s="85"/>
    </row>
    <row r="9" spans="1:22">
      <c r="A9" s="59" t="s">
        <v>94</v>
      </c>
      <c r="B9" s="81" t="s">
        <v>109</v>
      </c>
      <c r="C9" s="61"/>
      <c r="D9" s="61"/>
      <c r="E9" s="61"/>
      <c r="F9" s="61"/>
      <c r="G9" s="61"/>
      <c r="H9" s="61"/>
      <c r="I9" s="113"/>
      <c r="J9" s="61"/>
      <c r="K9" s="61"/>
      <c r="L9" s="61"/>
      <c r="M9" s="113"/>
      <c r="N9" s="61"/>
      <c r="O9" s="113"/>
      <c r="P9" s="61"/>
      <c r="Q9" s="117"/>
      <c r="R9" s="302" t="s">
        <v>3</v>
      </c>
      <c r="S9" s="303"/>
      <c r="T9" s="61"/>
    </row>
    <row r="10" spans="1:22">
      <c r="A10" s="76" t="s">
        <v>110</v>
      </c>
      <c r="B10" s="82" t="s">
        <v>111</v>
      </c>
      <c r="C10" s="65"/>
      <c r="D10" s="65"/>
      <c r="E10" s="65"/>
      <c r="F10" s="65"/>
      <c r="G10" s="65"/>
      <c r="H10" s="65"/>
      <c r="I10" s="114"/>
      <c r="J10" s="65"/>
      <c r="K10" s="65"/>
      <c r="L10" s="65"/>
      <c r="M10" s="114"/>
      <c r="N10" s="65"/>
      <c r="O10" s="114"/>
      <c r="P10" s="65"/>
      <c r="Q10" s="118"/>
      <c r="R10" s="302" t="s">
        <v>3</v>
      </c>
      <c r="S10" s="303"/>
      <c r="T10" s="65"/>
    </row>
    <row r="11" spans="1:22" s="86" customFormat="1" ht="60">
      <c r="A11" s="87" t="s">
        <v>142</v>
      </c>
      <c r="B11" s="88" t="s">
        <v>112</v>
      </c>
      <c r="C11" s="85"/>
      <c r="D11" s="58">
        <v>0</v>
      </c>
      <c r="E11" s="58">
        <v>0</v>
      </c>
      <c r="F11" s="58">
        <v>0</v>
      </c>
      <c r="G11" s="58">
        <v>0</v>
      </c>
      <c r="H11" s="58">
        <v>0</v>
      </c>
      <c r="I11" s="115">
        <v>0</v>
      </c>
      <c r="J11" s="58">
        <v>0</v>
      </c>
      <c r="K11" s="58">
        <v>0</v>
      </c>
      <c r="L11" s="58">
        <v>0</v>
      </c>
      <c r="M11" s="115">
        <v>0</v>
      </c>
      <c r="N11" s="58">
        <v>0</v>
      </c>
      <c r="O11" s="115">
        <v>0</v>
      </c>
      <c r="P11" s="58">
        <v>0</v>
      </c>
      <c r="Q11" s="116">
        <v>0</v>
      </c>
      <c r="R11" s="300">
        <v>0</v>
      </c>
      <c r="S11" s="301"/>
      <c r="T11" s="58">
        <v>0</v>
      </c>
    </row>
    <row r="12" spans="1:22">
      <c r="A12" s="59" t="s">
        <v>0</v>
      </c>
      <c r="B12" s="81" t="s">
        <v>113</v>
      </c>
      <c r="C12" s="61"/>
      <c r="D12" s="61"/>
      <c r="E12" s="61"/>
      <c r="F12" s="61"/>
      <c r="G12" s="61"/>
      <c r="H12" s="61"/>
      <c r="I12" s="113"/>
      <c r="J12" s="61"/>
      <c r="K12" s="61"/>
      <c r="L12" s="61"/>
      <c r="M12" s="113"/>
      <c r="N12" s="61"/>
      <c r="O12" s="113"/>
      <c r="P12" s="61"/>
      <c r="Q12" s="117"/>
      <c r="R12" s="304" t="s">
        <v>3</v>
      </c>
      <c r="S12" s="305"/>
      <c r="T12" s="61"/>
    </row>
    <row r="13" spans="1:22" ht="30.75" customHeight="1">
      <c r="A13" s="298" t="s">
        <v>114</v>
      </c>
      <c r="B13" s="299"/>
      <c r="C13" s="58"/>
      <c r="D13" s="58">
        <f t="shared" ref="D13:I13" si="0">D7+D11</f>
        <v>0</v>
      </c>
      <c r="E13" s="58">
        <f t="shared" si="0"/>
        <v>0</v>
      </c>
      <c r="F13" s="58">
        <f t="shared" si="0"/>
        <v>0</v>
      </c>
      <c r="G13" s="58">
        <f t="shared" si="0"/>
        <v>0</v>
      </c>
      <c r="H13" s="58">
        <f t="shared" si="0"/>
        <v>0</v>
      </c>
      <c r="I13" s="115">
        <f t="shared" si="0"/>
        <v>0</v>
      </c>
      <c r="J13" s="58">
        <f t="shared" ref="J13:Q13" si="1">J7+J11</f>
        <v>0</v>
      </c>
      <c r="K13" s="58">
        <f t="shared" si="1"/>
        <v>0</v>
      </c>
      <c r="L13" s="58">
        <f t="shared" si="1"/>
        <v>0</v>
      </c>
      <c r="M13" s="115">
        <f t="shared" si="1"/>
        <v>0</v>
      </c>
      <c r="N13" s="58">
        <f t="shared" si="1"/>
        <v>0</v>
      </c>
      <c r="O13" s="115">
        <f t="shared" si="1"/>
        <v>0</v>
      </c>
      <c r="P13" s="58">
        <f t="shared" si="1"/>
        <v>0</v>
      </c>
      <c r="Q13" s="115">
        <f t="shared" si="1"/>
        <v>0</v>
      </c>
      <c r="R13" s="295" t="s">
        <v>3</v>
      </c>
      <c r="S13" s="296"/>
      <c r="T13" s="58">
        <v>0</v>
      </c>
    </row>
    <row r="14" spans="1:22">
      <c r="A14" s="67"/>
      <c r="B14" s="57"/>
      <c r="C14" s="57"/>
      <c r="D14" s="57"/>
      <c r="E14" s="57"/>
      <c r="F14" s="57"/>
      <c r="G14" s="57"/>
      <c r="H14" s="57"/>
      <c r="I14" s="57"/>
      <c r="J14" s="57"/>
      <c r="K14" s="57"/>
      <c r="L14" s="57"/>
      <c r="M14" s="57"/>
      <c r="N14" s="57"/>
      <c r="O14" s="57"/>
      <c r="P14" s="57"/>
      <c r="Q14" s="57"/>
      <c r="R14" s="57"/>
      <c r="S14" s="57"/>
      <c r="T14" s="58"/>
    </row>
    <row r="15" spans="1:22">
      <c r="A15" s="79" t="s">
        <v>115</v>
      </c>
      <c r="B15" s="60"/>
      <c r="C15" s="60"/>
      <c r="D15" s="60"/>
      <c r="E15" s="60"/>
      <c r="F15" s="60"/>
      <c r="G15" s="60"/>
      <c r="H15" s="60"/>
      <c r="I15" s="60"/>
      <c r="J15" s="60"/>
      <c r="K15" s="60"/>
      <c r="L15" s="60"/>
      <c r="M15" s="60"/>
      <c r="N15" s="60"/>
      <c r="O15" s="60"/>
      <c r="P15" s="60"/>
      <c r="Q15" s="60"/>
      <c r="R15" s="60"/>
      <c r="S15" s="60"/>
      <c r="T15" s="61"/>
    </row>
    <row r="16" spans="1:22">
      <c r="A16" s="62" t="s">
        <v>141</v>
      </c>
      <c r="B16" s="63" t="s">
        <v>143</v>
      </c>
      <c r="C16" s="60"/>
      <c r="D16" s="60"/>
      <c r="E16" s="60"/>
      <c r="F16" s="60"/>
      <c r="G16" s="60"/>
      <c r="H16" s="60"/>
      <c r="I16" s="60"/>
      <c r="J16" s="60"/>
      <c r="K16" s="60"/>
      <c r="L16" s="60"/>
      <c r="M16" s="60"/>
      <c r="N16" s="60"/>
      <c r="O16" s="60"/>
      <c r="P16" s="60"/>
      <c r="Q16" s="60"/>
      <c r="R16" s="60"/>
      <c r="S16" s="60"/>
      <c r="T16" s="61"/>
    </row>
    <row r="17" spans="1:20">
      <c r="A17" s="62" t="s">
        <v>142</v>
      </c>
      <c r="B17" s="63" t="s">
        <v>153</v>
      </c>
      <c r="C17" s="60"/>
      <c r="D17" s="60"/>
      <c r="E17" s="60"/>
      <c r="F17" s="60"/>
      <c r="G17" s="60"/>
      <c r="H17" s="60"/>
      <c r="I17" s="60"/>
      <c r="J17" s="60"/>
      <c r="K17" s="60"/>
      <c r="L17" s="60"/>
      <c r="M17" s="60"/>
      <c r="N17" s="60"/>
      <c r="O17" s="60"/>
      <c r="P17" s="60"/>
      <c r="Q17" s="60"/>
      <c r="R17" s="60"/>
      <c r="S17" s="60"/>
      <c r="T17" s="61"/>
    </row>
    <row r="18" spans="1:20">
      <c r="A18" s="62" t="s">
        <v>148</v>
      </c>
      <c r="B18" s="63" t="s">
        <v>154</v>
      </c>
      <c r="C18" s="60"/>
      <c r="D18" s="60"/>
      <c r="E18" s="60"/>
      <c r="F18" s="60"/>
      <c r="G18" s="60"/>
      <c r="H18" s="60"/>
      <c r="I18" s="60"/>
      <c r="J18" s="60"/>
      <c r="K18" s="60"/>
      <c r="L18" s="60"/>
      <c r="M18" s="60"/>
      <c r="N18" s="60"/>
      <c r="O18" s="60"/>
      <c r="P18" s="60"/>
      <c r="Q18" s="60"/>
      <c r="R18" s="60"/>
      <c r="S18" s="60"/>
      <c r="T18" s="61"/>
    </row>
    <row r="19" spans="1:20">
      <c r="A19" s="76"/>
      <c r="B19" s="64"/>
      <c r="C19" s="64"/>
      <c r="D19" s="64"/>
      <c r="E19" s="64"/>
      <c r="F19" s="64"/>
      <c r="G19" s="64"/>
      <c r="H19" s="64"/>
      <c r="I19" s="64"/>
      <c r="J19" s="64"/>
      <c r="K19" s="64"/>
      <c r="L19" s="64"/>
      <c r="M19" s="64"/>
      <c r="N19" s="64"/>
      <c r="O19" s="64"/>
      <c r="P19" s="64"/>
      <c r="Q19" s="64"/>
      <c r="R19" s="64"/>
      <c r="S19" s="64"/>
      <c r="T19" s="65"/>
    </row>
  </sheetData>
  <mergeCells count="29">
    <mergeCell ref="G4:G6"/>
    <mergeCell ref="J5:L5"/>
    <mergeCell ref="M5:M6"/>
    <mergeCell ref="B4:B6"/>
    <mergeCell ref="C4:C6"/>
    <mergeCell ref="D4:D6"/>
    <mergeCell ref="E4:E6"/>
    <mergeCell ref="F4:F6"/>
    <mergeCell ref="J3:M3"/>
    <mergeCell ref="R11:S11"/>
    <mergeCell ref="R12:S12"/>
    <mergeCell ref="P3:Q3"/>
    <mergeCell ref="R3:S3"/>
    <mergeCell ref="R13:S13"/>
    <mergeCell ref="R4:S4"/>
    <mergeCell ref="T4:T6"/>
    <mergeCell ref="A1:T1"/>
    <mergeCell ref="A13:B13"/>
    <mergeCell ref="R7:S7"/>
    <mergeCell ref="R8:S8"/>
    <mergeCell ref="R9:S9"/>
    <mergeCell ref="R10:S10"/>
    <mergeCell ref="H4:H6"/>
    <mergeCell ref="I4:I6"/>
    <mergeCell ref="J4:M4"/>
    <mergeCell ref="N4:N6"/>
    <mergeCell ref="O4:O6"/>
    <mergeCell ref="P4:Q4"/>
    <mergeCell ref="A3:A6"/>
  </mergeCells>
  <pageMargins left="0.7" right="0.7" top="0.75" bottom="0.75" header="0.3" footer="0.3"/>
  <pageSetup paperSize="5" scale="51"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Annexure-1</vt:lpstr>
      <vt:lpstr>Table I_Summary</vt:lpstr>
      <vt:lpstr>Table II_Promoter Group Share</vt:lpstr>
      <vt:lpstr>Table III_Public Shareholding</vt:lpstr>
      <vt:lpstr>Table IV_ADR_GDR &amp;OTHERS</vt:lpstr>
      <vt:lpstr>'Table I_Summary'!Print_Titles</vt:lpstr>
      <vt:lpstr>'Table II_Promoter Group Share'!Print_Titles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bocarro</dc:creator>
  <cp:lastModifiedBy>Suchita Rajput</cp:lastModifiedBy>
  <cp:lastPrinted>2016-07-08T05:40:50Z</cp:lastPrinted>
  <dcterms:created xsi:type="dcterms:W3CDTF">2015-12-01T08:25:36Z</dcterms:created>
  <dcterms:modified xsi:type="dcterms:W3CDTF">2017-11-23T08:09:20Z</dcterms:modified>
</cp:coreProperties>
</file>